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G:\共有ドライブ\1部_地域PF2\005_R6年度\20_SIIホームページ\04_資料公開用\"/>
    </mc:Choice>
  </mc:AlternateContent>
  <xr:revisionPtr revIDLastSave="0" documentId="13_ncr:1_{C1038218-29C4-41DF-9192-BBDB818D925D}" xr6:coauthVersionLast="47" xr6:coauthVersionMax="47" xr10:uidLastSave="{00000000-0000-0000-0000-000000000000}"/>
  <workbookProtection workbookAlgorithmName="SHA-512" workbookHashValue="J8MW42z990mnffkJRhAzuucw78T497KdWqAe8fGMU4kVgwaEjthlgA8Bsb2cLc7/mi+itIGss0Cw6SIpJy2twQ==" workbookSaltValue="WkQz0kQrn65JTPoFZ9Hszg==" workbookSpinCount="100000" lockStructure="1"/>
  <bookViews>
    <workbookView xWindow="28680" yWindow="-120" windowWidth="29040" windowHeight="15840" tabRatio="910" xr2:uid="{00000000-000D-0000-FFFF-FFFF00000000}"/>
  </bookViews>
  <sheets>
    <sheet name="個人情報について・提出資料チェックシート" sheetId="13" r:id="rId1"/>
    <sheet name="様式第１_交付申請書" sheetId="34" r:id="rId2"/>
    <sheet name="様式第１（別紙１・２） " sheetId="40" r:id="rId3"/>
    <sheet name="様式第１（別紙３）" sheetId="5" r:id="rId4"/>
    <sheet name="補助事業概要説明書(別添１)１～２" sheetId="16" r:id="rId5"/>
    <sheet name="補助事業概要説明書(別添１)３" sheetId="87" r:id="rId6"/>
    <sheet name="支出計画書(別添２)" sheetId="77" r:id="rId7"/>
    <sheet name="専門家一覧(別添３)" sheetId="86" r:id="rId8"/>
    <sheet name="支援対象者(予定)一覧(別添４)" sheetId="53" r:id="rId9"/>
    <sheet name="拠点状況届出書（別添５）" sheetId="63" r:id="rId10"/>
    <sheet name="プラン" sheetId="90" state="hidden" r:id="rId11"/>
    <sheet name="都道府県コード" sheetId="81" state="hidden" r:id="rId12"/>
  </sheets>
  <definedNames>
    <definedName name="_xlnm._FilterDatabase" localSheetId="6" hidden="1">'支出計画書(別添２)'!#REF!</definedName>
    <definedName name="_xlnm._FilterDatabase" localSheetId="7" hidden="1">'専門家一覧(別添３)'!$B$8:$O$159</definedName>
    <definedName name="_xlnm.Print_Area" localSheetId="9">'拠点状況届出書（別添５）'!$B$4:$F$49</definedName>
    <definedName name="_xlnm.Print_Area" localSheetId="0">個人情報について・提出資料チェックシート!$A$2:$H$127</definedName>
    <definedName name="_xlnm.Print_Area" localSheetId="8">'支援対象者(予定)一覧(別添４)'!$B$2:$J$40</definedName>
    <definedName name="_xlnm.Print_Area" localSheetId="6">'支出計画書(別添２)'!$B$2:$K$92</definedName>
    <definedName name="_xlnm.Print_Area" localSheetId="7">'専門家一覧(別添３)'!$B$2:$O$42</definedName>
    <definedName name="_xlnm.Print_Area" localSheetId="4">'補助事業概要説明書(別添１)１～２'!$B$2:$S$121</definedName>
    <definedName name="_xlnm.Print_Area" localSheetId="5">'補助事業概要説明書(別添１)３'!$B$2:$M$48</definedName>
    <definedName name="_xlnm.Print_Area" localSheetId="2">'様式第１（別紙１・２） '!$B$2:$H$27</definedName>
    <definedName name="_xlnm.Print_Area" localSheetId="3">'様式第１（別紙３）'!$B$1:$K$29</definedName>
    <definedName name="_xlnm.Print_Area" localSheetId="1">様式第１_交付申請書!$B$2:$I$39</definedName>
    <definedName name="_xlnm.Print_Titles" localSheetId="8">'支援対象者(予定)一覧(別添４)'!$11:$12</definedName>
    <definedName name="_xlnm.Print_Titles" localSheetId="7">'専門家一覧(別添３)'!$8:$9</definedName>
    <definedName name="関東">都道府県コード!$E$2:$E$8</definedName>
    <definedName name="近畿">都道府県コード!$G$2:$G$8</definedName>
    <definedName name="九州・沖縄">都道府県コード!$I$2:$I$9</definedName>
    <definedName name="経営">'専門家一覧(別添３)'!$V$16:$V$24</definedName>
    <definedName name="雇用区分">#REF!</definedName>
    <definedName name="国家資格">'専門家一覧(別添３)'!$M$10:$O$159</definedName>
    <definedName name="支援対象地域">都道府県コード!$M$1:$M$43</definedName>
    <definedName name="消費税を補助対象に含める">'支出計画書(別添２)'!$O$2:$O$7</definedName>
    <definedName name="職員区分">'補助事業概要説明書(別添１)１～２'!$E$19:$E$48</definedName>
    <definedName name="専門家分類">'専門家一覧(別添３)'!$C$10:$C$159</definedName>
    <definedName name="担当者名">'補助事業概要説明書(別添１)１～２'!$D$19:$D$48</definedName>
    <definedName name="中国・四国">都道府県コード!$H$2:$H$10</definedName>
    <definedName name="中部">都道府県コード!$F$2:$F$10</definedName>
    <definedName name="電気">'専門家一覧(別添３)'!$T$16:$T$25</definedName>
    <definedName name="熱">'専門家一覧(別添３)'!$S$16:$S$24</definedName>
    <definedName name="熱電気">'専門家一覧(別添３)'!$U$16:$U$27</definedName>
    <definedName name="北海道・東北">都道府県コード!$D$2:$D$8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77" l="1"/>
  <c r="E35" i="87" l="1"/>
  <c r="C18" i="34"/>
  <c r="E87" i="77"/>
  <c r="E86" i="77"/>
  <c r="D29" i="77"/>
  <c r="F11" i="34"/>
  <c r="F9" i="34" l="1"/>
  <c r="F8" i="34"/>
  <c r="H4" i="34"/>
  <c r="K48" i="81"/>
  <c r="K47" i="81"/>
  <c r="K46" i="81"/>
  <c r="K39" i="81"/>
  <c r="K38" i="81"/>
  <c r="K37" i="81"/>
  <c r="K30" i="81"/>
  <c r="K29" i="81"/>
  <c r="K28" i="81"/>
  <c r="K21" i="81"/>
  <c r="K20" i="81"/>
  <c r="K19" i="81"/>
  <c r="K12" i="81"/>
  <c r="K11" i="81"/>
  <c r="K10" i="81"/>
  <c r="T66" i="16" l="1"/>
  <c r="T65" i="16"/>
  <c r="T64" i="16"/>
  <c r="T63" i="16"/>
  <c r="T62" i="16"/>
  <c r="T61" i="16"/>
  <c r="C229" i="63"/>
  <c r="C185" i="63"/>
  <c r="C141" i="63"/>
  <c r="C97" i="63"/>
  <c r="C53" i="63"/>
  <c r="C9" i="63"/>
  <c r="F21" i="77"/>
  <c r="E21" i="77"/>
  <c r="D21" i="77"/>
  <c r="C21" i="77"/>
  <c r="F24" i="77" l="1"/>
  <c r="F26" i="77" s="1"/>
  <c r="E24" i="77"/>
  <c r="E26" i="77" s="1"/>
  <c r="D24" i="77"/>
  <c r="D26" i="77" s="1"/>
  <c r="C24" i="77"/>
  <c r="C26" i="77" s="1"/>
  <c r="O21" i="77"/>
  <c r="H22" i="77" s="1"/>
  <c r="N21" i="77"/>
  <c r="G22" i="77" s="1"/>
  <c r="K3" i="81"/>
  <c r="K2" i="81"/>
  <c r="K1" i="81"/>
  <c r="F229" i="63"/>
  <c r="F185" i="63"/>
  <c r="F141" i="63"/>
  <c r="F97" i="63"/>
  <c r="F53" i="63"/>
  <c r="F9" i="63"/>
  <c r="H28" i="77"/>
  <c r="G28" i="77"/>
  <c r="F28" i="77"/>
  <c r="E28" i="77"/>
  <c r="D28" i="77"/>
  <c r="C28" i="77"/>
  <c r="I5" i="77"/>
  <c r="G35" i="77"/>
  <c r="I12" i="77" l="1"/>
  <c r="B229" i="63"/>
  <c r="B185" i="63"/>
  <c r="B141" i="63"/>
  <c r="B97" i="63"/>
  <c r="B53" i="63"/>
  <c r="B9" i="63"/>
  <c r="E20" i="16" l="1"/>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19" i="16"/>
  <c r="D36" i="77" l="1"/>
  <c r="K67" i="77" l="1"/>
  <c r="E90" i="77" s="1"/>
  <c r="D37" i="77" l="1"/>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K4" i="81"/>
  <c r="K5" i="81"/>
  <c r="K6" i="81"/>
  <c r="K7" i="81"/>
  <c r="K8" i="81"/>
  <c r="K9" i="81"/>
  <c r="K13" i="81"/>
  <c r="K14" i="81"/>
  <c r="K15" i="81"/>
  <c r="K16" i="81"/>
  <c r="K17" i="81"/>
  <c r="K18" i="81"/>
  <c r="K22" i="81"/>
  <c r="K23" i="81"/>
  <c r="K24" i="81"/>
  <c r="K25" i="81"/>
  <c r="K26" i="81"/>
  <c r="K27" i="81"/>
  <c r="K31" i="81"/>
  <c r="K32" i="81"/>
  <c r="K33" i="81"/>
  <c r="K34" i="81"/>
  <c r="K35" i="81"/>
  <c r="K36" i="81"/>
  <c r="K40" i="81"/>
  <c r="K41" i="81"/>
  <c r="K42" i="81"/>
  <c r="K43" i="81"/>
  <c r="K44" i="81"/>
  <c r="K45" i="81"/>
  <c r="K49" i="81"/>
  <c r="K50" i="81"/>
  <c r="K51" i="81"/>
  <c r="K52" i="81"/>
  <c r="K53" i="81"/>
  <c r="K54" i="81"/>
  <c r="K55" i="81"/>
  <c r="K70" i="77"/>
  <c r="F70" i="77"/>
  <c r="J68" i="77"/>
  <c r="K64" i="77" l="1"/>
  <c r="K62" i="77"/>
  <c r="K61" i="77"/>
  <c r="K60" i="77"/>
  <c r="K59" i="77"/>
  <c r="K58" i="77"/>
  <c r="K53" i="77"/>
  <c r="K52" i="77"/>
  <c r="K51" i="77"/>
  <c r="K50" i="77"/>
  <c r="K63" i="77"/>
  <c r="K57" i="77"/>
  <c r="K56" i="77"/>
  <c r="K55" i="77"/>
  <c r="K54" i="77"/>
  <c r="E35" i="77"/>
  <c r="E3" i="90"/>
  <c r="E4" i="90"/>
  <c r="E6" i="90"/>
  <c r="H29" i="77"/>
  <c r="G29" i="77"/>
  <c r="F29" i="77"/>
  <c r="E29" i="77"/>
  <c r="C29" i="77"/>
  <c r="R5" i="16"/>
  <c r="G12" i="77" l="1"/>
  <c r="E83" i="77" s="1"/>
  <c r="E84" i="77"/>
  <c r="E5" i="90"/>
  <c r="L54" i="81" l="1"/>
  <c r="L53" i="81"/>
  <c r="L52" i="81"/>
  <c r="L51" i="81"/>
  <c r="L50" i="81"/>
  <c r="L49" i="81"/>
  <c r="L48" i="81"/>
  <c r="L47" i="81"/>
  <c r="L46" i="81"/>
  <c r="L45" i="81"/>
  <c r="L10" i="81"/>
  <c r="L44" i="81"/>
  <c r="L1" i="81"/>
  <c r="J81" i="77" l="1"/>
  <c r="I81" i="77"/>
  <c r="K43" i="77"/>
  <c r="K42" i="77"/>
  <c r="K39" i="77"/>
  <c r="S35" i="77"/>
  <c r="K48" i="77" s="1"/>
  <c r="S34" i="77"/>
  <c r="K45" i="77" s="1"/>
  <c r="S33" i="77"/>
  <c r="K40" i="77" s="1"/>
  <c r="K47" i="77" l="1"/>
  <c r="K41" i="77"/>
  <c r="K49" i="77"/>
  <c r="K65" i="77"/>
  <c r="K36" i="77"/>
  <c r="K44" i="77"/>
  <c r="K37" i="77"/>
  <c r="K38" i="77"/>
  <c r="E88" i="77" s="1"/>
  <c r="K46" i="77"/>
  <c r="K32" i="77" l="1"/>
  <c r="K35" i="77"/>
  <c r="I35" i="77"/>
  <c r="F35" i="77"/>
  <c r="J33" i="77"/>
  <c r="H24" i="77"/>
  <c r="H26" i="77" s="1"/>
  <c r="G24" i="77"/>
  <c r="G26" i="77" s="1"/>
  <c r="E89" i="77" l="1"/>
  <c r="M12" i="87" l="1"/>
  <c r="H12" i="87"/>
  <c r="M10" i="87"/>
  <c r="H10" i="87"/>
  <c r="G47" i="87"/>
  <c r="G46" i="87"/>
  <c r="G45" i="87"/>
  <c r="M45" i="87"/>
  <c r="G44" i="87"/>
  <c r="M44" i="87"/>
  <c r="G43" i="87"/>
  <c r="M43" i="87"/>
  <c r="G42" i="87"/>
  <c r="M42" i="87"/>
  <c r="G41" i="87"/>
  <c r="M41" i="87"/>
  <c r="G40" i="87"/>
  <c r="M40" i="87"/>
  <c r="G39" i="87"/>
  <c r="M39" i="87"/>
  <c r="G38" i="87"/>
  <c r="M38" i="87"/>
  <c r="G37" i="87"/>
  <c r="J36" i="87"/>
  <c r="J35" i="87"/>
  <c r="R156" i="86" l="1"/>
  <c r="R155" i="86"/>
  <c r="R154" i="86"/>
  <c r="R159" i="86"/>
  <c r="R158" i="86"/>
  <c r="R157" i="86"/>
  <c r="R153" i="86"/>
  <c r="R152" i="86"/>
  <c r="R151" i="86"/>
  <c r="R150" i="86"/>
  <c r="R149" i="86"/>
  <c r="R148" i="86"/>
  <c r="R147" i="86"/>
  <c r="R146" i="86"/>
  <c r="R145" i="86"/>
  <c r="R144" i="86"/>
  <c r="R143" i="86"/>
  <c r="R142" i="86"/>
  <c r="R141" i="86"/>
  <c r="R140" i="86"/>
  <c r="R139" i="86"/>
  <c r="R138" i="86"/>
  <c r="R137" i="86"/>
  <c r="R136" i="86"/>
  <c r="R135" i="86"/>
  <c r="R134" i="86"/>
  <c r="R133" i="86"/>
  <c r="R132" i="86"/>
  <c r="R131" i="86"/>
  <c r="R130" i="86"/>
  <c r="R129" i="86"/>
  <c r="R128" i="86"/>
  <c r="R127" i="86"/>
  <c r="R126" i="86"/>
  <c r="R125" i="86"/>
  <c r="R124" i="86"/>
  <c r="R123" i="86"/>
  <c r="R122" i="86"/>
  <c r="R121" i="86"/>
  <c r="R120" i="86"/>
  <c r="R119" i="86"/>
  <c r="R118" i="86"/>
  <c r="R117" i="86"/>
  <c r="R116" i="86"/>
  <c r="R115" i="86"/>
  <c r="R114" i="86"/>
  <c r="R113" i="86"/>
  <c r="R112" i="86"/>
  <c r="R111" i="86"/>
  <c r="R110" i="86"/>
  <c r="R109" i="86"/>
  <c r="R108" i="86"/>
  <c r="R107" i="86"/>
  <c r="R106" i="86"/>
  <c r="R105" i="86"/>
  <c r="R104" i="86"/>
  <c r="R103" i="86"/>
  <c r="R102" i="86"/>
  <c r="R101" i="86"/>
  <c r="R100" i="86"/>
  <c r="R99" i="86"/>
  <c r="R98" i="86"/>
  <c r="R97" i="86"/>
  <c r="R96" i="86"/>
  <c r="R95" i="86"/>
  <c r="R94" i="86"/>
  <c r="R93" i="86"/>
  <c r="R92" i="86"/>
  <c r="R91" i="86"/>
  <c r="R90" i="86"/>
  <c r="R89" i="86"/>
  <c r="R88" i="86"/>
  <c r="R87" i="86"/>
  <c r="R86" i="86"/>
  <c r="R85" i="86"/>
  <c r="R84" i="86"/>
  <c r="R83" i="86"/>
  <c r="R82" i="86"/>
  <c r="R81" i="86"/>
  <c r="R80" i="86"/>
  <c r="R79" i="86"/>
  <c r="R78" i="86"/>
  <c r="R77" i="86"/>
  <c r="R76" i="86"/>
  <c r="R75" i="86"/>
  <c r="R74" i="86"/>
  <c r="R73" i="86"/>
  <c r="R72" i="86"/>
  <c r="R71" i="86"/>
  <c r="R70" i="86"/>
  <c r="R69" i="86"/>
  <c r="R68" i="86"/>
  <c r="R67" i="86"/>
  <c r="R66" i="86"/>
  <c r="R65" i="86"/>
  <c r="R64" i="86"/>
  <c r="R63" i="86"/>
  <c r="R62" i="86"/>
  <c r="R61" i="86"/>
  <c r="R60" i="86"/>
  <c r="R59" i="86"/>
  <c r="R58" i="86"/>
  <c r="R57" i="86"/>
  <c r="R56" i="86"/>
  <c r="R55" i="86"/>
  <c r="R54" i="86"/>
  <c r="R53" i="86"/>
  <c r="R52" i="86"/>
  <c r="R51" i="86"/>
  <c r="R50" i="86"/>
  <c r="R49" i="86"/>
  <c r="R48" i="86"/>
  <c r="R47" i="86"/>
  <c r="R46" i="86"/>
  <c r="R45" i="86"/>
  <c r="R44" i="86"/>
  <c r="R43" i="86"/>
  <c r="R42" i="86"/>
  <c r="R41" i="86"/>
  <c r="R40" i="86"/>
  <c r="R39" i="86"/>
  <c r="R38" i="86"/>
  <c r="R37" i="86"/>
  <c r="R36" i="86"/>
  <c r="R35" i="86"/>
  <c r="R34" i="86"/>
  <c r="R33" i="86"/>
  <c r="R32" i="86"/>
  <c r="R31" i="86"/>
  <c r="R30" i="86"/>
  <c r="R29" i="86"/>
  <c r="R28" i="86"/>
  <c r="R27" i="86"/>
  <c r="R26" i="86"/>
  <c r="R25" i="86"/>
  <c r="R24" i="86"/>
  <c r="R23" i="86"/>
  <c r="R22" i="86"/>
  <c r="L42" i="81" l="1"/>
  <c r="L35" i="81"/>
  <c r="L28" i="81"/>
  <c r="L21" i="81"/>
  <c r="L14" i="81"/>
  <c r="L6" i="81"/>
  <c r="L43" i="81" l="1"/>
  <c r="L41" i="81"/>
  <c r="L40" i="81"/>
  <c r="L39" i="81"/>
  <c r="L38" i="81"/>
  <c r="L37" i="81"/>
  <c r="L36" i="81"/>
  <c r="L34" i="81"/>
  <c r="L33" i="81"/>
  <c r="L32" i="81"/>
  <c r="L31" i="81"/>
  <c r="L30" i="81"/>
  <c r="L29" i="81"/>
  <c r="L27" i="81"/>
  <c r="L26" i="81"/>
  <c r="L25" i="81"/>
  <c r="L24" i="81"/>
  <c r="L23" i="81"/>
  <c r="L22" i="81"/>
  <c r="L20" i="81"/>
  <c r="L19" i="81"/>
  <c r="L18" i="81"/>
  <c r="L17" i="81"/>
  <c r="L16" i="81"/>
  <c r="L15" i="81"/>
  <c r="L13" i="81"/>
  <c r="L12" i="81"/>
  <c r="L11" i="81"/>
  <c r="L9" i="81"/>
  <c r="L8" i="81"/>
  <c r="L7" i="81"/>
  <c r="L5" i="81"/>
  <c r="L4" i="81"/>
  <c r="L3" i="81"/>
  <c r="L2" i="81"/>
  <c r="G3" i="77"/>
  <c r="L6" i="86"/>
  <c r="L5" i="86"/>
  <c r="L4" i="86"/>
  <c r="F10" i="34"/>
  <c r="D7" i="1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M52" i="81" a="1"/>
  <c r="M32" i="81" a="1"/>
  <c r="M42" i="81" a="1"/>
  <c r="M31" i="81" a="1"/>
  <c r="M38" i="81" a="1"/>
  <c r="M13" i="81" a="1"/>
  <c r="M4" i="81" a="1"/>
  <c r="M47" i="81" a="1"/>
  <c r="M24" i="81" a="1"/>
  <c r="M19" i="81" a="1"/>
  <c r="M35" i="81" a="1"/>
  <c r="M27" i="81" a="1"/>
  <c r="M26" i="81" a="1"/>
  <c r="M28" i="81" a="1"/>
  <c r="M11" i="81" a="1"/>
  <c r="M40" i="81" a="1"/>
  <c r="M46" i="81" a="1"/>
  <c r="M3" i="81" a="1"/>
  <c r="M48" i="81" a="1"/>
  <c r="M30" i="81" a="1"/>
  <c r="M9" i="81" a="1"/>
  <c r="M33" i="81" a="1"/>
  <c r="M45" i="81" a="1"/>
  <c r="M17" i="81" a="1"/>
  <c r="M39" i="81" a="1"/>
  <c r="M51" i="81" a="1"/>
  <c r="M20" i="81" a="1"/>
  <c r="M22" i="81" a="1"/>
  <c r="M15" i="81" a="1"/>
  <c r="M54" i="81" a="1"/>
  <c r="M10" i="81" a="1"/>
  <c r="M8" i="81" a="1"/>
  <c r="M50" i="81" a="1"/>
  <c r="M21" i="81" a="1"/>
  <c r="M37" i="81" a="1"/>
  <c r="M23" i="81" a="1"/>
  <c r="M2" i="81" a="1"/>
  <c r="M6" i="81" a="1"/>
  <c r="M5" i="81" a="1"/>
  <c r="M44" i="81" a="1"/>
  <c r="M34" i="81" a="1"/>
  <c r="M18" i="81" a="1"/>
  <c r="M29" i="81" a="1"/>
  <c r="M16" i="81" a="1"/>
  <c r="M41" i="81" a="1"/>
  <c r="M1" i="81" a="1"/>
  <c r="M53" i="81" a="1"/>
  <c r="M36" i="81" a="1"/>
  <c r="M49" i="81" a="1"/>
  <c r="M25" i="81" a="1"/>
  <c r="M12" i="81" a="1"/>
  <c r="M14" i="81" a="1"/>
  <c r="M7" i="81" a="1"/>
  <c r="M43" i="81" a="1"/>
  <c r="M1" i="81" l="1"/>
  <c r="G82" i="77" s="1"/>
  <c r="J82" i="77" s="1"/>
  <c r="M43" i="81"/>
  <c r="G124" i="77" s="1"/>
  <c r="M47" i="81"/>
  <c r="G128" i="77" s="1"/>
  <c r="M48" i="81"/>
  <c r="M51" i="81"/>
  <c r="M44" i="81"/>
  <c r="G125" i="77" s="1"/>
  <c r="M49" i="81"/>
  <c r="M52" i="81"/>
  <c r="M45" i="81"/>
  <c r="G126" i="77" s="1"/>
  <c r="M53" i="81"/>
  <c r="M46" i="81"/>
  <c r="G127" i="77" s="1"/>
  <c r="M50" i="81"/>
  <c r="M54" i="81"/>
  <c r="M10" i="81"/>
  <c r="G91" i="77" s="1"/>
  <c r="M6" i="81"/>
  <c r="G87" i="77" s="1"/>
  <c r="M14" i="81"/>
  <c r="G95" i="77" s="1"/>
  <c r="M17" i="81"/>
  <c r="G98" i="77" s="1"/>
  <c r="M21" i="81"/>
  <c r="G102" i="77" s="1"/>
  <c r="M24" i="81"/>
  <c r="G105" i="77" s="1"/>
  <c r="M28" i="81"/>
  <c r="G109" i="77" s="1"/>
  <c r="M32" i="81"/>
  <c r="G113" i="77" s="1"/>
  <c r="M35" i="81"/>
  <c r="G116" i="77" s="1"/>
  <c r="M39" i="81"/>
  <c r="G120" i="77" s="1"/>
  <c r="M11" i="81"/>
  <c r="G92" i="77" s="1"/>
  <c r="M22" i="81"/>
  <c r="G103" i="77" s="1"/>
  <c r="M29" i="81"/>
  <c r="G110" i="77" s="1"/>
  <c r="M36" i="81"/>
  <c r="G117" i="77" s="1"/>
  <c r="M7" i="81"/>
  <c r="G88" i="77" s="1"/>
  <c r="M18" i="81"/>
  <c r="G99" i="77" s="1"/>
  <c r="M25" i="81"/>
  <c r="G106" i="77" s="1"/>
  <c r="M40" i="81"/>
  <c r="G121" i="77" s="1"/>
  <c r="M12" i="81"/>
  <c r="G93" i="77" s="1"/>
  <c r="M15" i="81"/>
  <c r="G96" i="77" s="1"/>
  <c r="M23" i="81"/>
  <c r="G104" i="77" s="1"/>
  <c r="M30" i="81"/>
  <c r="G111" i="77" s="1"/>
  <c r="M41" i="81"/>
  <c r="G122" i="77" s="1"/>
  <c r="M8" i="81"/>
  <c r="G89" i="77" s="1"/>
  <c r="M19" i="81"/>
  <c r="G100" i="77" s="1"/>
  <c r="M26" i="81"/>
  <c r="G107" i="77" s="1"/>
  <c r="M33" i="81"/>
  <c r="G114" i="77" s="1"/>
  <c r="M37" i="81"/>
  <c r="G118" i="77" s="1"/>
  <c r="M38" i="81"/>
  <c r="G119" i="77" s="1"/>
  <c r="M42" i="81"/>
  <c r="G123" i="77" s="1"/>
  <c r="M9" i="81"/>
  <c r="G90" i="77" s="1"/>
  <c r="M13" i="81"/>
  <c r="G94" i="77" s="1"/>
  <c r="M16" i="81"/>
  <c r="G97" i="77" s="1"/>
  <c r="M20" i="81"/>
  <c r="G101" i="77" s="1"/>
  <c r="M27" i="81"/>
  <c r="G108" i="77" s="1"/>
  <c r="M31" i="81"/>
  <c r="G112" i="77" s="1"/>
  <c r="M34" i="81"/>
  <c r="G115" i="77" s="1"/>
  <c r="M4" i="81"/>
  <c r="G85" i="77" s="1"/>
  <c r="M5" i="81"/>
  <c r="G86" i="77" s="1"/>
  <c r="M37" i="87"/>
  <c r="E36" i="87"/>
  <c r="G36" i="87"/>
  <c r="M2" i="81"/>
  <c r="M3" i="81"/>
  <c r="G84" i="77" s="1"/>
  <c r="J111" i="77" l="1"/>
  <c r="J123" i="77"/>
  <c r="J97" i="77"/>
  <c r="J127" i="77"/>
  <c r="J95" i="77"/>
  <c r="J122" i="77"/>
  <c r="J106" i="77"/>
  <c r="J121" i="77"/>
  <c r="J113" i="77"/>
  <c r="J105" i="77"/>
  <c r="J128" i="77"/>
  <c r="J120" i="77"/>
  <c r="J112" i="77"/>
  <c r="J104" i="77"/>
  <c r="J96" i="77"/>
  <c r="J94" i="77"/>
  <c r="J93" i="77"/>
  <c r="J126" i="77"/>
  <c r="J118" i="77"/>
  <c r="J110" i="77"/>
  <c r="J102" i="77"/>
  <c r="J125" i="77"/>
  <c r="J117" i="77"/>
  <c r="J109" i="77"/>
  <c r="J101" i="77"/>
  <c r="J124" i="77"/>
  <c r="J116" i="77"/>
  <c r="J108" i="77"/>
  <c r="J100" i="77"/>
  <c r="J92" i="77"/>
  <c r="J119" i="77"/>
  <c r="J115" i="77"/>
  <c r="J107" i="77"/>
  <c r="J99" i="77"/>
  <c r="J91" i="77"/>
  <c r="J103" i="77"/>
  <c r="J114" i="77"/>
  <c r="J98" i="77"/>
  <c r="J90" i="77"/>
  <c r="J86" i="77"/>
  <c r="J84" i="77"/>
  <c r="J88" i="77"/>
  <c r="G83" i="77"/>
  <c r="J83" i="77" s="1"/>
  <c r="J89" i="77"/>
  <c r="J87" i="77"/>
  <c r="J85" i="77"/>
  <c r="L123" i="77" l="1"/>
  <c r="H123" i="77" s="1"/>
  <c r="F122" i="77" s="1"/>
  <c r="L120" i="77"/>
  <c r="H120" i="77" s="1"/>
  <c r="F119" i="77" s="1"/>
  <c r="L128" i="77"/>
  <c r="H128" i="77" s="1"/>
  <c r="F127" i="77" s="1"/>
  <c r="L106" i="77"/>
  <c r="H106" i="77" s="1"/>
  <c r="F105" i="77" s="1"/>
  <c r="L107" i="77"/>
  <c r="H107" i="77" s="1"/>
  <c r="F106" i="77" s="1"/>
  <c r="L105" i="77"/>
  <c r="H105" i="77" s="1"/>
  <c r="F104" i="77" s="1"/>
  <c r="L125" i="77"/>
  <c r="H125" i="77" s="1"/>
  <c r="F124" i="77" s="1"/>
  <c r="L90" i="77"/>
  <c r="H90" i="77" s="1"/>
  <c r="F90" i="77" s="1"/>
  <c r="L95" i="77"/>
  <c r="H95" i="77" s="1"/>
  <c r="F94" i="77" s="1"/>
  <c r="L91" i="77"/>
  <c r="H91" i="77" s="1"/>
  <c r="F89" i="77" s="1"/>
  <c r="L119" i="77"/>
  <c r="H119" i="77" s="1"/>
  <c r="F118" i="77" s="1"/>
  <c r="L110" i="77"/>
  <c r="H110" i="77" s="1"/>
  <c r="F109" i="77" s="1"/>
  <c r="L124" i="77"/>
  <c r="H124" i="77" s="1"/>
  <c r="F123" i="77" s="1"/>
  <c r="L121" i="77"/>
  <c r="H121" i="77" s="1"/>
  <c r="F120" i="77" s="1"/>
  <c r="L127" i="77"/>
  <c r="H127" i="77" s="1"/>
  <c r="F126" i="77" s="1"/>
  <c r="L126" i="77"/>
  <c r="H126" i="77" s="1"/>
  <c r="F125" i="77" s="1"/>
  <c r="L113" i="77"/>
  <c r="H113" i="77" s="1"/>
  <c r="F112" i="77" s="1"/>
  <c r="L117" i="77"/>
  <c r="H117" i="77" s="1"/>
  <c r="F116" i="77" s="1"/>
  <c r="L112" i="77"/>
  <c r="H112" i="77" s="1"/>
  <c r="F111" i="77" s="1"/>
  <c r="L111" i="77"/>
  <c r="H111" i="77" s="1"/>
  <c r="F110" i="77" s="1"/>
  <c r="L97" i="77"/>
  <c r="H97" i="77" s="1"/>
  <c r="F96" i="77" s="1"/>
  <c r="L93" i="77"/>
  <c r="H93" i="77" s="1"/>
  <c r="F92" i="77" s="1"/>
  <c r="L99" i="77"/>
  <c r="H99" i="77" s="1"/>
  <c r="F98" i="77" s="1"/>
  <c r="L104" i="77"/>
  <c r="H104" i="77" s="1"/>
  <c r="F103" i="77" s="1"/>
  <c r="L116" i="77"/>
  <c r="H116" i="77" s="1"/>
  <c r="F115" i="77" s="1"/>
  <c r="L118" i="77"/>
  <c r="H118" i="77" s="1"/>
  <c r="F117" i="77" s="1"/>
  <c r="L108" i="77"/>
  <c r="H108" i="77" s="1"/>
  <c r="F107" i="77" s="1"/>
  <c r="L109" i="77"/>
  <c r="H109" i="77" s="1"/>
  <c r="F108" i="77" s="1"/>
  <c r="L122" i="77"/>
  <c r="H122" i="77" s="1"/>
  <c r="F121" i="77" s="1"/>
  <c r="L94" i="77"/>
  <c r="H94" i="77" s="1"/>
  <c r="F93" i="77" s="1"/>
  <c r="L101" i="77"/>
  <c r="H101" i="77" s="1"/>
  <c r="F100" i="77" s="1"/>
  <c r="L103" i="77"/>
  <c r="H103" i="77" s="1"/>
  <c r="F102" i="77" s="1"/>
  <c r="L115" i="77"/>
  <c r="H115" i="77" s="1"/>
  <c r="F114" i="77" s="1"/>
  <c r="L98" i="77"/>
  <c r="H98" i="77" s="1"/>
  <c r="F97" i="77" s="1"/>
  <c r="L102" i="77"/>
  <c r="H102" i="77" s="1"/>
  <c r="F101" i="77" s="1"/>
  <c r="L96" i="77"/>
  <c r="H96" i="77" s="1"/>
  <c r="F95" i="77" s="1"/>
  <c r="L100" i="77"/>
  <c r="H100" i="77" s="1"/>
  <c r="F99" i="77" s="1"/>
  <c r="L114" i="77"/>
  <c r="H114" i="77" s="1"/>
  <c r="F113" i="77" s="1"/>
  <c r="L92" i="77"/>
  <c r="H92" i="77" s="1"/>
  <c r="F91" i="77" s="1"/>
  <c r="L87" i="77"/>
  <c r="H87" i="77" s="1"/>
  <c r="L83" i="77"/>
  <c r="H83" i="77" s="1"/>
  <c r="L88" i="77"/>
  <c r="H88" i="77" s="1"/>
  <c r="L86" i="77"/>
  <c r="H86" i="77" s="1"/>
  <c r="L84" i="77"/>
  <c r="H84" i="77" s="1"/>
  <c r="L85" i="77"/>
  <c r="H85" i="77" s="1"/>
  <c r="L89" i="77"/>
  <c r="H89" i="77" s="1"/>
  <c r="L82" i="77"/>
  <c r="H82" i="77" s="1"/>
  <c r="F82" i="77" l="1"/>
  <c r="F83" i="77"/>
  <c r="F84" i="77"/>
  <c r="F85" i="77"/>
  <c r="F86" i="77"/>
  <c r="F87" i="77"/>
  <c r="F88" i="77"/>
  <c r="H129" i="77" l="1"/>
  <c r="C12" i="77" s="1"/>
  <c r="R21" i="86"/>
  <c r="R20" i="86"/>
  <c r="R19" i="86"/>
  <c r="R18" i="86"/>
  <c r="R17" i="86"/>
  <c r="R16" i="86"/>
  <c r="R15" i="86"/>
  <c r="R14" i="86"/>
  <c r="R13" i="86"/>
  <c r="R12" i="86"/>
  <c r="R11" i="86"/>
  <c r="R10" i="86"/>
  <c r="E6" i="86"/>
  <c r="D6" i="53" l="1"/>
  <c r="E6" i="63"/>
  <c r="A66" i="16" l="1"/>
  <c r="S66" i="16"/>
  <c r="A63" i="16"/>
  <c r="S63" i="16"/>
  <c r="A60" i="16"/>
  <c r="S60" i="16"/>
  <c r="A57" i="16"/>
  <c r="S57" i="16"/>
  <c r="A54" i="16"/>
  <c r="S54" i="16"/>
  <c r="S51" i="16"/>
  <c r="A51" i="16"/>
  <c r="K251" i="53"/>
  <c r="K250" i="53"/>
  <c r="K249" i="53"/>
  <c r="K248" i="53"/>
  <c r="K247" i="53"/>
  <c r="K246" i="53"/>
  <c r="K245" i="53"/>
  <c r="K244" i="53"/>
  <c r="K243" i="53"/>
  <c r="K242" i="53"/>
  <c r="K241" i="53"/>
  <c r="K240" i="53"/>
  <c r="K253" i="53"/>
  <c r="K252" i="53"/>
  <c r="K239" i="53"/>
  <c r="K238" i="53"/>
  <c r="K237" i="53"/>
  <c r="K236" i="53"/>
  <c r="K235" i="53"/>
  <c r="K234" i="53"/>
  <c r="K233" i="53"/>
  <c r="K232"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175" i="53"/>
  <c r="K174" i="53"/>
  <c r="K173" i="53"/>
  <c r="K172" i="53"/>
  <c r="K171" i="53"/>
  <c r="K170" i="53"/>
  <c r="K169" i="53"/>
  <c r="K168" i="53"/>
  <c r="K167" i="53"/>
  <c r="K166" i="53"/>
  <c r="K165" i="53"/>
  <c r="K129" i="53"/>
  <c r="K128" i="53"/>
  <c r="K127" i="53"/>
  <c r="K126" i="53"/>
  <c r="K125" i="53"/>
  <c r="K124" i="53"/>
  <c r="K123" i="53"/>
  <c r="K122" i="53"/>
  <c r="K121" i="53"/>
  <c r="K120" i="53"/>
  <c r="K119" i="53"/>
  <c r="K118" i="53"/>
  <c r="K117" i="53"/>
  <c r="K116" i="53"/>
  <c r="K115" i="53"/>
  <c r="K228" i="53" l="1"/>
  <c r="K227" i="53"/>
  <c r="K226" i="53"/>
  <c r="K225" i="53"/>
  <c r="K224" i="53"/>
  <c r="K223" i="53"/>
  <c r="K182" i="53"/>
  <c r="K181" i="53"/>
  <c r="K180" i="53"/>
  <c r="K179" i="53"/>
  <c r="K178" i="53"/>
  <c r="K177" i="53"/>
  <c r="K176" i="53"/>
  <c r="K36" i="53"/>
  <c r="K257" i="53"/>
  <c r="K256" i="53"/>
  <c r="K255" i="53"/>
  <c r="K254" i="53"/>
  <c r="K231" i="53"/>
  <c r="K230" i="53"/>
  <c r="K229" i="53"/>
  <c r="K13" i="53" l="1"/>
  <c r="K14" i="53" l="1"/>
  <c r="K15" i="53"/>
  <c r="K16" i="53"/>
  <c r="K17" i="53"/>
  <c r="K18" i="53"/>
  <c r="K19" i="53"/>
  <c r="K20" i="53"/>
  <c r="K21" i="53"/>
  <c r="K22" i="53"/>
  <c r="K23" i="53"/>
  <c r="K24" i="53"/>
  <c r="K25" i="53"/>
  <c r="K26" i="53"/>
  <c r="K27" i="53"/>
  <c r="K28" i="53"/>
  <c r="K29" i="53"/>
  <c r="K30" i="53"/>
  <c r="K31" i="53"/>
  <c r="K32" i="53"/>
  <c r="K33" i="53"/>
  <c r="K34" i="53"/>
  <c r="K35" i="53"/>
  <c r="K258" i="53"/>
  <c r="K259" i="53"/>
  <c r="K260" i="53"/>
  <c r="K261" i="53"/>
  <c r="K262" i="53"/>
  <c r="J8" i="53"/>
  <c r="J6" i="53" l="1"/>
  <c r="F22" i="87" s="1"/>
  <c r="J7" i="53" l="1"/>
  <c r="J9" i="53" s="1"/>
  <c r="F95" i="63" l="1"/>
  <c r="F183" i="63" l="1"/>
  <c r="F139" i="63"/>
  <c r="F227" i="63"/>
  <c r="F51" i="63" l="1"/>
  <c r="G7" i="77" l="1"/>
  <c r="E81" i="77"/>
  <c r="F13" i="77"/>
  <c r="B23" i="77"/>
  <c r="B27" i="77"/>
  <c r="D13" i="77"/>
  <c r="B20" i="77"/>
  <c r="B25" i="77"/>
  <c r="B30" i="77"/>
  <c r="B91" i="77"/>
  <c r="G129" i="77"/>
  <c r="K81" i="77"/>
  <c r="J13" i="77"/>
  <c r="E12" i="77" l="1"/>
  <c r="E82" i="77" s="1"/>
  <c r="E85" i="77" s="1"/>
  <c r="E91" i="77" s="1"/>
  <c r="K22" i="87" s="1"/>
  <c r="K12" i="77" l="1"/>
  <c r="I82" i="77" s="1"/>
  <c r="I113" i="77" l="1"/>
  <c r="I87" i="77"/>
  <c r="K87" i="77" s="1"/>
  <c r="I103" i="77"/>
  <c r="I104" i="77"/>
  <c r="I84" i="77"/>
  <c r="K84" i="77" s="1"/>
  <c r="I105" i="77"/>
  <c r="I88" i="77"/>
  <c r="K88" i="77" s="1"/>
  <c r="I85" i="77"/>
  <c r="K85" i="77" s="1"/>
  <c r="I95" i="77"/>
  <c r="I94" i="77"/>
  <c r="I99" i="77"/>
  <c r="I100" i="77"/>
  <c r="I101" i="77"/>
  <c r="I102" i="77"/>
  <c r="I111" i="77"/>
  <c r="I112" i="77"/>
  <c r="I98" i="77"/>
  <c r="I122" i="77"/>
  <c r="I114" i="77"/>
  <c r="I83" i="77"/>
  <c r="K83" i="77" s="1"/>
  <c r="I96" i="77"/>
  <c r="I93" i="77"/>
  <c r="I107" i="77"/>
  <c r="I108" i="77"/>
  <c r="I109" i="77"/>
  <c r="I110" i="77"/>
  <c r="I119" i="77"/>
  <c r="I120" i="77"/>
  <c r="I121" i="77"/>
  <c r="I106" i="77"/>
  <c r="I86" i="77"/>
  <c r="K86" i="77" s="1"/>
  <c r="I91" i="77"/>
  <c r="K91" i="77" s="1"/>
  <c r="I116" i="77"/>
  <c r="I115" i="77"/>
  <c r="I117" i="77"/>
  <c r="I118" i="77"/>
  <c r="I127" i="77"/>
  <c r="I128" i="77"/>
  <c r="I89" i="77"/>
  <c r="K89" i="77" s="1"/>
  <c r="I90" i="77"/>
  <c r="K90" i="77" s="1"/>
  <c r="I92" i="77"/>
  <c r="I123" i="77"/>
  <c r="I124" i="77"/>
  <c r="I125" i="77"/>
  <c r="I126" i="77"/>
  <c r="I97" i="77"/>
  <c r="I129" i="77" l="1"/>
  <c r="K92" i="77"/>
  <c r="K95" i="77"/>
  <c r="K93" i="77"/>
  <c r="K102" i="77" s="1"/>
  <c r="K94" i="77"/>
  <c r="K97" i="77"/>
  <c r="K96" i="77"/>
  <c r="K82" i="77"/>
  <c r="K98" i="77" l="1"/>
  <c r="K106" i="77" s="1"/>
  <c r="K99" i="77"/>
  <c r="K103" i="77"/>
  <c r="K101" i="77"/>
  <c r="K109" i="77" s="1"/>
  <c r="K100" i="77"/>
  <c r="K108" i="77" s="1"/>
  <c r="K104" i="77"/>
  <c r="K105" i="77" l="1"/>
  <c r="K113" i="77" s="1"/>
  <c r="K107" i="77"/>
  <c r="K112" i="77" s="1"/>
  <c r="K110" i="77" l="1"/>
  <c r="K115" i="77" s="1"/>
  <c r="K111" i="77"/>
  <c r="K116" i="77" s="1"/>
  <c r="K114" i="77"/>
  <c r="K119" i="77" s="1"/>
  <c r="K121" i="77" l="1"/>
  <c r="K120" i="77"/>
  <c r="K125" i="77" s="1"/>
  <c r="K118" i="77"/>
  <c r="K123" i="77" s="1"/>
  <c r="K117" i="77"/>
  <c r="K122" i="77" s="1"/>
  <c r="K127" i="77" s="1"/>
  <c r="K126" i="77" l="1"/>
  <c r="K128" i="77"/>
  <c r="K124" i="77"/>
  <c r="J129" i="77" l="1"/>
  <c r="K129" i="77" s="1"/>
  <c r="C8" i="40"/>
  <c r="C9" i="40" l="1"/>
  <c r="D27" i="34" s="1"/>
  <c r="F8" i="40"/>
  <c r="D8" i="40"/>
  <c r="D9" i="40" s="1"/>
  <c r="D28" i="34" s="1"/>
  <c r="F9" i="40" l="1"/>
  <c r="D29" i="34" s="1"/>
  <c r="D25" i="40"/>
  <c r="D26" i="40" s="1"/>
  <c r="C25" i="40"/>
  <c r="E25" i="40"/>
  <c r="E26" i="40" s="1"/>
  <c r="F25" i="40"/>
  <c r="F26" i="40" s="1"/>
  <c r="C26" i="40" l="1"/>
  <c r="G25" i="40"/>
  <c r="G28" i="40" l="1"/>
  <c r="G26" i="40"/>
  <c r="G29" i="40" s="1"/>
  <c r="G27"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<sst xmlns="http://schemas.openxmlformats.org/spreadsheetml/2006/main" count="1200" uniqueCount="616">
  <si>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</si>
  <si>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</si>
  <si>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</si>
  <si>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</si>
  <si>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</si>
  <si>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</si>
  <si>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</si>
  <si>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</si>
  <si>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</si>
  <si>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</si>
  <si>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</si>
  <si>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</si>
  <si>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円</t>
    <rPh sb="0" eb="1">
      <t>エン</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</si>
  <si>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</si>
  <si>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</si>
  <si>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</si>
  <si>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</si>
  <si>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</si>
  <si>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</si>
  <si>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</si>
  <si>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</si>
  <si>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役職名</t>
    <rPh sb="0" eb="3">
      <t>ヤクショクメイ</t>
    </rPh>
    <phoneticPr fontId="1"/>
  </si>
  <si>
    <t>役員名簿</t>
    <rPh sb="0" eb="2">
      <t>ヤクイン</t>
    </rPh>
    <rPh sb="2" eb="4">
      <t>メイボ</t>
    </rPh>
    <phoneticPr fontId="1"/>
  </si>
  <si>
    <t>申請者（法人・団体等）名</t>
    <rPh sb="0" eb="3">
      <t>シンセイシャ</t>
    </rPh>
    <rPh sb="4" eb="6">
      <t>ホウジン</t>
    </rPh>
    <rPh sb="7" eb="10">
      <t>ダンタイナド</t>
    </rPh>
    <rPh sb="11" eb="12">
      <t>メイ</t>
    </rPh>
    <phoneticPr fontId="5"/>
  </si>
  <si>
    <t>所在地</t>
    <rPh sb="0" eb="3">
      <t>ショザイチ</t>
    </rPh>
    <phoneticPr fontId="5"/>
  </si>
  <si>
    <t>氏名</t>
    <rPh sb="0" eb="2">
      <t>シメイ</t>
    </rPh>
    <phoneticPr fontId="5"/>
  </si>
  <si>
    <t>業種</t>
    <rPh sb="0" eb="2">
      <t>ギョウシュ</t>
    </rPh>
    <phoneticPr fontId="5"/>
  </si>
  <si>
    <t>代表者名</t>
    <rPh sb="0" eb="3">
      <t>ダイヒョウシャ</t>
    </rPh>
    <rPh sb="3" eb="4">
      <t>メイ</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</si>
  <si>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</si>
  <si>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</si>
  <si>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提出書類</t>
  </si>
  <si>
    <t>チェック欄</t>
    <rPh sb="4" eb="5">
      <t>ラン</t>
    </rPh>
    <phoneticPr fontId="1"/>
  </si>
  <si>
    <t>ＮＯ</t>
    <phoneticPr fontId="1"/>
  </si>
  <si>
    <t>交付申請書 （様式第１）</t>
    <rPh sb="0" eb="2">
      <t>コウフ</t>
    </rPh>
    <rPh sb="7" eb="9">
      <t>ヨウシキ</t>
    </rPh>
    <rPh sb="9" eb="10">
      <t>ダイ</t>
    </rPh>
    <phoneticPr fontId="1"/>
  </si>
  <si>
    <t>補助事業概要説明書 （別添１）</t>
    <phoneticPr fontId="1"/>
  </si>
  <si>
    <t>書類提出の手順</t>
    <rPh sb="0" eb="2">
      <t>ショルイ</t>
    </rPh>
    <rPh sb="2" eb="4">
      <t>テイシュツ</t>
    </rPh>
    <rPh sb="5" eb="7">
      <t>テジュン</t>
    </rPh>
    <phoneticPr fontId="1"/>
  </si>
  <si>
    <t>提出先</t>
    <rPh sb="0" eb="2">
      <t>テイシュツ</t>
    </rPh>
    <rPh sb="2" eb="3">
      <t>サキ</t>
    </rPh>
    <phoneticPr fontId="1"/>
  </si>
  <si>
    <t>専門家一覧</t>
    <rPh sb="0" eb="3">
      <t>センモンカ</t>
    </rPh>
    <rPh sb="3" eb="5">
      <t>イチラン</t>
    </rPh>
    <phoneticPr fontId="1"/>
  </si>
  <si>
    <t>様式第１</t>
    <rPh sb="0" eb="2">
      <t>ヨウシキ</t>
    </rPh>
    <rPh sb="2" eb="3">
      <t>ダイ</t>
    </rPh>
    <phoneticPr fontId="1"/>
  </si>
  <si>
    <t>都道府県</t>
    <rPh sb="0" eb="4">
      <t>トドウフケン</t>
    </rPh>
    <phoneticPr fontId="1"/>
  </si>
  <si>
    <t>都道府県以降の住所</t>
    <rPh sb="0" eb="4">
      <t>トドウフケン</t>
    </rPh>
    <rPh sb="4" eb="6">
      <t>イコウ</t>
    </rPh>
    <rPh sb="7" eb="9">
      <t>ジュウショ</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</si>
  <si>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</si>
  <si>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</si>
  <si>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</si>
  <si>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t>
    <phoneticPr fontId="1"/>
  </si>
  <si>
    <t>件名</t>
    <rPh sb="0" eb="2">
      <t>ケンメイ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</si>
  <si>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</si>
  <si>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</si>
  <si>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</si>
  <si>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</si>
  <si>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</si>
  <si>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</si>
  <si>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</si>
  <si>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</si>
  <si>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</si>
  <si>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</si>
  <si>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</si>
  <si>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</si>
  <si>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</si>
  <si>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</si>
  <si>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</si>
  <si>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</si>
  <si>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</si>
  <si>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</si>
  <si>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細目</t>
    <rPh sb="0" eb="2">
      <t>サイモク</t>
    </rPh>
    <phoneticPr fontId="1"/>
  </si>
  <si>
    <t>一般社団法人環境共創イニシアチブ</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</si>
  <si>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</si>
  <si>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</si>
  <si>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</si>
  <si>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補助事業に
要する経費</t>
    <phoneticPr fontId="1"/>
  </si>
  <si>
    <t>補助対象
経費の額</t>
    <phoneticPr fontId="1"/>
  </si>
  <si>
    <t>補助金の
交付申請額</t>
    <phoneticPr fontId="1"/>
  </si>
  <si>
    <t xml:space="preserve">代表者等名 </t>
    <rPh sb="0" eb="3">
      <t>ダイヒョウシャ</t>
    </rPh>
    <rPh sb="3" eb="4">
      <t>トウ</t>
    </rPh>
    <rPh sb="4" eb="5">
      <t>メイ</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</si>
  <si>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</si>
  <si>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</si>
  <si>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</si>
  <si>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</si>
  <si>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消費税区分</t>
    <rPh sb="3" eb="5">
      <t>クブン</t>
    </rPh>
    <phoneticPr fontId="1"/>
  </si>
  <si>
    <t>職員区分</t>
    <rPh sb="0" eb="2">
      <t>ショクイン</t>
    </rPh>
    <rPh sb="2" eb="4">
      <t>クブン</t>
    </rPh>
    <phoneticPr fontId="1"/>
  </si>
  <si>
    <t xml:space="preserve">住　  　所 </t>
    <rPh sb="0" eb="1">
      <t>ズミ</t>
    </rPh>
    <rPh sb="5" eb="6">
      <t>トコロ</t>
    </rPh>
    <phoneticPr fontId="1"/>
  </si>
  <si>
    <t xml:space="preserve">名  　　称 </t>
    <rPh sb="0" eb="1">
      <t>メイ</t>
    </rPh>
    <rPh sb="5" eb="6">
      <t>ショウ</t>
    </rPh>
    <phoneticPr fontId="1"/>
  </si>
  <si>
    <t>費用合計（円）</t>
    <rPh sb="0" eb="2">
      <t>ヒヨウ</t>
    </rPh>
    <rPh sb="2" eb="4">
      <t>ゴウケイ</t>
    </rPh>
    <rPh sb="5" eb="6">
      <t>エン</t>
    </rPh>
    <phoneticPr fontId="1"/>
  </si>
  <si>
    <t>（単位：円）</t>
    <rPh sb="1" eb="3">
      <t>タンイ</t>
    </rPh>
    <rPh sb="4" eb="5">
      <t>エン</t>
    </rPh>
    <phoneticPr fontId="1"/>
  </si>
  <si>
    <t>№</t>
    <phoneticPr fontId="5"/>
  </si>
  <si>
    <r>
      <rPr>
        <sz val="10"/>
        <color theme="1"/>
        <rFont val="ＭＳ 明朝"/>
        <family val="1"/>
        <charset val="128"/>
      </rPr>
      <t>拠点名</t>
    </r>
    <rPh sb="0" eb="2">
      <t>キョテン</t>
    </rPh>
    <rPh sb="2" eb="3">
      <t>メイ</t>
    </rPh>
    <phoneticPr fontId="1"/>
  </si>
  <si>
    <t>例：</t>
    <rPh sb="0" eb="1">
      <t>レイ</t>
    </rPh>
    <phoneticPr fontId="1"/>
  </si>
  <si>
    <t>補助対象経費</t>
    <phoneticPr fontId="1"/>
  </si>
  <si>
    <t>定款</t>
  </si>
  <si>
    <t>対象地域</t>
    <rPh sb="0" eb="2">
      <t>タイショウ</t>
    </rPh>
    <rPh sb="2" eb="4">
      <t>チイキ</t>
    </rPh>
    <phoneticPr fontId="1"/>
  </si>
  <si>
    <t>法人番号</t>
    <rPh sb="0" eb="4">
      <t>ホウジンバンゴウ</t>
    </rPh>
    <phoneticPr fontId="1"/>
  </si>
  <si>
    <t>回/年</t>
    <rPh sb="0" eb="1">
      <t>カイ</t>
    </rPh>
    <rPh sb="2" eb="3">
      <t>ネン</t>
    </rPh>
    <phoneticPr fontId="1"/>
  </si>
  <si>
    <t>実施回数</t>
    <rPh sb="0" eb="4">
      <t>ジッシカイスウ</t>
    </rPh>
    <phoneticPr fontId="1"/>
  </si>
  <si>
    <t>申請日（yyyy/mm/dd)</t>
    <rPh sb="0" eb="3">
      <t>シンセイビ</t>
    </rPh>
    <phoneticPr fontId="1"/>
  </si>
  <si>
    <t>　別添３の通り</t>
    <rPh sb="1" eb="3">
      <t>ベッテン</t>
    </rPh>
    <rPh sb="5" eb="6">
      <t>トオ</t>
    </rPh>
    <phoneticPr fontId="1"/>
  </si>
  <si>
    <t>（別添３）</t>
    <rPh sb="1" eb="3">
      <t>ベッテン</t>
    </rPh>
    <phoneticPr fontId="5"/>
  </si>
  <si>
    <t>（別添４）</t>
    <rPh sb="1" eb="3">
      <t>ベッテン</t>
    </rPh>
    <phoneticPr fontId="5"/>
  </si>
  <si>
    <t>専門家一覧 （別添３）</t>
    <rPh sb="0" eb="3">
      <t>センモンカ</t>
    </rPh>
    <rPh sb="7" eb="9">
      <t>ベッテン</t>
    </rPh>
    <phoneticPr fontId="1"/>
  </si>
  <si>
    <t>住所</t>
    <rPh sb="0" eb="2">
      <t>ジュウショ</t>
    </rPh>
    <phoneticPr fontId="1"/>
  </si>
  <si>
    <t>（建物名）</t>
    <rPh sb="1" eb="4">
      <t>タテモノメイ</t>
    </rPh>
    <phoneticPr fontId="1"/>
  </si>
  <si>
    <t>メールアドレス</t>
    <phoneticPr fontId="1"/>
  </si>
  <si>
    <t>※1 外部専門家の場合は、専門家としての参加についてあらかじめ合意を得た者のみを記載すること。</t>
    <rPh sb="3" eb="5">
      <t>ガイブ</t>
    </rPh>
    <rPh sb="5" eb="8">
      <t>センモンカ</t>
    </rPh>
    <rPh sb="9" eb="11">
      <t>バアイ</t>
    </rPh>
    <phoneticPr fontId="5"/>
  </si>
  <si>
    <t>専門家
分類</t>
    <rPh sb="0" eb="3">
      <t>センモンカ</t>
    </rPh>
    <rPh sb="4" eb="6">
      <t>ブンルイ</t>
    </rPh>
    <phoneticPr fontId="1"/>
  </si>
  <si>
    <t>※2 専門資格を有し、支援を実施する職員も「内部専門家」として記載すること。</t>
    <rPh sb="3" eb="5">
      <t>センモン</t>
    </rPh>
    <rPh sb="5" eb="7">
      <t>シカク</t>
    </rPh>
    <rPh sb="8" eb="9">
      <t>ユウ</t>
    </rPh>
    <rPh sb="11" eb="13">
      <t>シエン</t>
    </rPh>
    <rPh sb="14" eb="16">
      <t>ジッシ</t>
    </rPh>
    <rPh sb="18" eb="20">
      <t>ショクイン</t>
    </rPh>
    <rPh sb="22" eb="27">
      <t>ナイブセンモンカ</t>
    </rPh>
    <rPh sb="31" eb="33">
      <t>キサイ</t>
    </rPh>
    <phoneticPr fontId="1"/>
  </si>
  <si>
    <t>所属先事業者名</t>
    <rPh sb="0" eb="2">
      <t>ショゾク</t>
    </rPh>
    <rPh sb="2" eb="3">
      <t>サキ</t>
    </rPh>
    <rPh sb="3" eb="7">
      <t>ジギョウシャメイ</t>
    </rPh>
    <phoneticPr fontId="1"/>
  </si>
  <si>
    <t>電話番号</t>
    <rPh sb="0" eb="4">
      <t>デンワバンゴウ</t>
    </rPh>
    <phoneticPr fontId="1"/>
  </si>
  <si>
    <t>No.</t>
    <phoneticPr fontId="5"/>
  </si>
  <si>
    <t>法人登記されている住所と拠点の場所が一致しない場合、拠点の住所に在する管理者から補助事業者の住所として公表許可を得ているか</t>
    <rPh sb="53" eb="55">
      <t>キョカ</t>
    </rPh>
    <rPh sb="56" eb="57">
      <t>エ</t>
    </rPh>
    <phoneticPr fontId="1"/>
  </si>
  <si>
    <t>拠点状況届出書</t>
    <rPh sb="0" eb="4">
      <t>キョテンジョウキョウ</t>
    </rPh>
    <rPh sb="4" eb="7">
      <t>トドケデショ</t>
    </rPh>
    <phoneticPr fontId="1"/>
  </si>
  <si>
    <t>申請者（法人・団体等）名</t>
    <rPh sb="0" eb="2">
      <t>シンセイ</t>
    </rPh>
    <rPh sb="2" eb="3">
      <t>シャ</t>
    </rPh>
    <rPh sb="4" eb="6">
      <t>ホウジン</t>
    </rPh>
    <rPh sb="7" eb="9">
      <t>ダンタイ</t>
    </rPh>
    <rPh sb="9" eb="10">
      <t>トウ</t>
    </rPh>
    <rPh sb="11" eb="12">
      <t>メイ</t>
    </rPh>
    <phoneticPr fontId="5"/>
  </si>
  <si>
    <t>申請者（法人・団体等）名</t>
    <rPh sb="0" eb="3">
      <t>シンセイシャ</t>
    </rPh>
    <rPh sb="4" eb="6">
      <t>ホウジン</t>
    </rPh>
    <rPh sb="7" eb="9">
      <t>ダンタイ</t>
    </rPh>
    <rPh sb="9" eb="10">
      <t>トウ</t>
    </rPh>
    <rPh sb="11" eb="12">
      <t>メイ</t>
    </rPh>
    <phoneticPr fontId="1"/>
  </si>
  <si>
    <t>■ 同意確認</t>
    <rPh sb="2" eb="6">
      <t>ドウイカクニン</t>
    </rPh>
    <phoneticPr fontId="1"/>
  </si>
  <si>
    <t>支援対象地域</t>
    <phoneticPr fontId="1"/>
  </si>
  <si>
    <t>法人番号</t>
    <rPh sb="0" eb="2">
      <t>ホウジン</t>
    </rPh>
    <rPh sb="2" eb="4">
      <t>バンゴウ</t>
    </rPh>
    <phoneticPr fontId="1"/>
  </si>
  <si>
    <t>代表者氏名</t>
    <rPh sb="0" eb="3">
      <t>ダイヒョウシャ</t>
    </rPh>
    <rPh sb="3" eb="5">
      <t>シメイ</t>
    </rPh>
    <phoneticPr fontId="1"/>
  </si>
  <si>
    <t>本社所在地</t>
    <rPh sb="0" eb="2">
      <t>ホンシャ</t>
    </rPh>
    <rPh sb="2" eb="5">
      <t>ショザイチ</t>
    </rPh>
    <phoneticPr fontId="1"/>
  </si>
  <si>
    <t>郵便番号</t>
    <rPh sb="0" eb="2">
      <t>ユウビン</t>
    </rPh>
    <rPh sb="2" eb="4">
      <t>バンゴウ</t>
    </rPh>
    <phoneticPr fontId="1"/>
  </si>
  <si>
    <t>（２）体制内に含まれる専門家</t>
    <rPh sb="3" eb="5">
      <t>タイセイ</t>
    </rPh>
    <rPh sb="5" eb="6">
      <t>ナイ</t>
    </rPh>
    <rPh sb="7" eb="8">
      <t>フク</t>
    </rPh>
    <rPh sb="11" eb="14">
      <t>センモンカ</t>
    </rPh>
    <phoneticPr fontId="1"/>
  </si>
  <si>
    <t>職員(事業責任者)</t>
    <rPh sb="0" eb="2">
      <t>ショクイン</t>
    </rPh>
    <rPh sb="3" eb="5">
      <t>ジギョウ</t>
    </rPh>
    <rPh sb="5" eb="8">
      <t>セキニンシャ</t>
    </rPh>
    <phoneticPr fontId="1"/>
  </si>
  <si>
    <t>① 消費税法における納税義務者とならない者</t>
    <phoneticPr fontId="1"/>
  </si>
  <si>
    <t>② 免税事業者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</si>
  <si>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</si>
  <si>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</si>
  <si>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</si>
  <si>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</si>
  <si>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消費税を補助対象に含める場合、事業者の属性</t>
    <rPh sb="0" eb="3">
      <t>ショウヒゼイ</t>
    </rPh>
    <rPh sb="4" eb="8">
      <t>ホジョタイショウ</t>
    </rPh>
    <rPh sb="9" eb="10">
      <t>フク</t>
    </rPh>
    <rPh sb="12" eb="14">
      <t>バアイ</t>
    </rPh>
    <rPh sb="15" eb="18">
      <t>ジギョウシャ</t>
    </rPh>
    <rPh sb="19" eb="21">
      <t>ゾクセイ</t>
    </rPh>
    <phoneticPr fontId="5"/>
  </si>
  <si>
    <t>拠点状況届出書（別添５）</t>
    <rPh sb="0" eb="2">
      <t>キョテン</t>
    </rPh>
    <rPh sb="2" eb="4">
      <t>ジョウキョウ</t>
    </rPh>
    <rPh sb="4" eb="7">
      <t>トドケデショ</t>
    </rPh>
    <rPh sb="8" eb="10">
      <t>ベツゾ</t>
    </rPh>
    <phoneticPr fontId="1"/>
  </si>
  <si>
    <t>純利益</t>
    <rPh sb="0" eb="3">
      <t>ジュンリエキ</t>
    </rPh>
    <phoneticPr fontId="1"/>
  </si>
  <si>
    <t>前期</t>
    <rPh sb="0" eb="2">
      <t>ゼンキ</t>
    </rPh>
    <phoneticPr fontId="1"/>
  </si>
  <si>
    <t>純資産</t>
    <rPh sb="0" eb="3">
      <t>ジュンシサン</t>
    </rPh>
    <phoneticPr fontId="1"/>
  </si>
  <si>
    <t>前々期</t>
    <rPh sb="0" eb="3">
      <t>ゼンゼンキ</t>
    </rPh>
    <phoneticPr fontId="1"/>
  </si>
  <si>
    <t xml:space="preserve">経営基盤の状況
</t>
    <rPh sb="0" eb="2">
      <t>ケイエイ</t>
    </rPh>
    <rPh sb="2" eb="4">
      <t>キバン</t>
    </rPh>
    <rPh sb="5" eb="7">
      <t>ジョウキョウ</t>
    </rPh>
    <phoneticPr fontId="1"/>
  </si>
  <si>
    <t>技術士</t>
  </si>
  <si>
    <t>エネルギー管理士</t>
  </si>
  <si>
    <t>建築士</t>
  </si>
  <si>
    <t>建築設備士</t>
  </si>
  <si>
    <t>ガス主任技術者</t>
  </si>
  <si>
    <t>電気主任技術者</t>
  </si>
  <si>
    <t>電気工事施工管理技士</t>
  </si>
  <si>
    <t>ボイラー・タービン主任技術者</t>
  </si>
  <si>
    <t>管工事施工管理技士</t>
  </si>
  <si>
    <t>計画支援者数</t>
    <rPh sb="0" eb="6">
      <t>ケイカクシエンシャスウ</t>
    </rPh>
    <phoneticPr fontId="1"/>
  </si>
  <si>
    <t>実績支援者数</t>
    <rPh sb="0" eb="2">
      <t>ジッセキ</t>
    </rPh>
    <rPh sb="2" eb="6">
      <t>シエンシャスウ</t>
    </rPh>
    <phoneticPr fontId="1"/>
  </si>
  <si>
    <t>１．申請者の概要</t>
    <rPh sb="6" eb="8">
      <t>ガイヨウ</t>
    </rPh>
    <phoneticPr fontId="1"/>
  </si>
  <si>
    <t>実施体制</t>
    <phoneticPr fontId="1"/>
  </si>
  <si>
    <t>計画額</t>
    <rPh sb="0" eb="2">
      <t>ケイカク</t>
    </rPh>
    <rPh sb="2" eb="3">
      <t>ガク</t>
    </rPh>
    <phoneticPr fontId="1"/>
  </si>
  <si>
    <t>実績額</t>
    <rPh sb="0" eb="2">
      <t>ジッセキ</t>
    </rPh>
    <rPh sb="2" eb="3">
      <t>ガク</t>
    </rPh>
    <phoneticPr fontId="1"/>
  </si>
  <si>
    <t>営業利益</t>
    <rPh sb="0" eb="4">
      <t>エイギョウリエキ</t>
    </rPh>
    <phoneticPr fontId="1"/>
  </si>
  <si>
    <t>支援実施の
可能性</t>
    <rPh sb="0" eb="2">
      <t>シエン</t>
    </rPh>
    <rPh sb="2" eb="4">
      <t>ジッシ</t>
    </rPh>
    <rPh sb="6" eb="9">
      <t>カノウセイ</t>
    </rPh>
    <phoneticPr fontId="5"/>
  </si>
  <si>
    <t>支援対象者（予定）一覧</t>
    <rPh sb="0" eb="2">
      <t>シエン</t>
    </rPh>
    <rPh sb="2" eb="5">
      <t>タイショウシャ</t>
    </rPh>
    <rPh sb="6" eb="8">
      <t>ヨテイ</t>
    </rPh>
    <rPh sb="9" eb="11">
      <t>イチラン</t>
    </rPh>
    <phoneticPr fontId="5"/>
  </si>
  <si>
    <r>
      <t>支援対象者
（予定）名</t>
    </r>
    <r>
      <rPr>
        <vertAlign val="superscript"/>
        <sz val="12"/>
        <rFont val="ＭＳ Ｐ明朝"/>
        <family val="1"/>
        <charset val="128"/>
      </rPr>
      <t>※2</t>
    </r>
    <rPh sb="0" eb="2">
      <t>シエン</t>
    </rPh>
    <rPh sb="2" eb="5">
      <t>タイショウシャ</t>
    </rPh>
    <rPh sb="7" eb="9">
      <t>ヨテイ</t>
    </rPh>
    <rPh sb="10" eb="11">
      <t>メイ</t>
    </rPh>
    <phoneticPr fontId="5"/>
  </si>
  <si>
    <t>■ 拠点情報 No.1</t>
    <rPh sb="2" eb="6">
      <t>キョテンジョウホウ</t>
    </rPh>
    <phoneticPr fontId="1"/>
  </si>
  <si>
    <t>■ 拠点情報 No.3</t>
    <rPh sb="2" eb="6">
      <t>キョテンジョウホウ</t>
    </rPh>
    <phoneticPr fontId="1"/>
  </si>
  <si>
    <t>■ 拠点情報 No.2</t>
    <rPh sb="2" eb="6">
      <t>キョテンジョウホウ</t>
    </rPh>
    <phoneticPr fontId="1"/>
  </si>
  <si>
    <t>支援対象者（予定）一覧 （別添４）</t>
    <rPh sb="2" eb="5">
      <t>タイショウシャ</t>
    </rPh>
    <rPh sb="6" eb="8">
      <t>ヨテイ</t>
    </rPh>
    <rPh sb="13" eb="15">
      <t>ベッテン</t>
    </rPh>
    <phoneticPr fontId="1"/>
  </si>
  <si>
    <t>電気工事士（1種）</t>
    <phoneticPr fontId="1"/>
  </si>
  <si>
    <t>公認会計士</t>
    <phoneticPr fontId="1"/>
  </si>
  <si>
    <t>中小企業診断士</t>
    <phoneticPr fontId="1"/>
  </si>
  <si>
    <t>社会保険労務士</t>
    <phoneticPr fontId="1"/>
  </si>
  <si>
    <t>ファイナンシャルプランニング技能士</t>
    <phoneticPr fontId="1"/>
  </si>
  <si>
    <t>行政書士</t>
    <phoneticPr fontId="1"/>
  </si>
  <si>
    <t>省エネに関する
資格該当累計数</t>
    <rPh sb="0" eb="1">
      <t>ショウ</t>
    </rPh>
    <rPh sb="4" eb="5">
      <t>カン</t>
    </rPh>
    <phoneticPr fontId="1"/>
  </si>
  <si>
    <t>今年度計画額</t>
    <rPh sb="0" eb="3">
      <t>コンネンド</t>
    </rPh>
    <rPh sb="3" eb="6">
      <t>ケイカクガク</t>
    </rPh>
    <phoneticPr fontId="1"/>
  </si>
  <si>
    <t>今年度計画支援者数</t>
    <rPh sb="0" eb="3">
      <t>コンネンド</t>
    </rPh>
    <rPh sb="3" eb="5">
      <t>ケイカク</t>
    </rPh>
    <rPh sb="5" eb="8">
      <t>シエンシャ</t>
    </rPh>
    <rPh sb="8" eb="9">
      <t>スウ</t>
    </rPh>
    <phoneticPr fontId="1"/>
  </si>
  <si>
    <t>司法書士</t>
    <rPh sb="0" eb="4">
      <t>シホウショシ</t>
    </rPh>
    <phoneticPr fontId="1"/>
  </si>
  <si>
    <t>税理士</t>
    <rPh sb="0" eb="3">
      <t>ゼイリシ</t>
    </rPh>
    <phoneticPr fontId="1"/>
  </si>
  <si>
    <t>２．支援活動体制</t>
    <phoneticPr fontId="1"/>
  </si>
  <si>
    <t>役職</t>
    <rPh sb="0" eb="2">
      <t>ヤクショク</t>
    </rPh>
    <phoneticPr fontId="1"/>
  </si>
  <si>
    <t>専門家謝金</t>
    <rPh sb="0" eb="3">
      <t>センモンカ</t>
    </rPh>
    <rPh sb="3" eb="5">
      <t>シャキン</t>
    </rPh>
    <phoneticPr fontId="1"/>
  </si>
  <si>
    <t>専門家旅費</t>
    <rPh sb="0" eb="3">
      <t>センモンカ</t>
    </rPh>
    <rPh sb="3" eb="5">
      <t>リョヒ</t>
    </rPh>
    <phoneticPr fontId="1"/>
  </si>
  <si>
    <t>本事業期間中の事業資金が調達できる根拠</t>
    <rPh sb="0" eb="1">
      <t>ホン</t>
    </rPh>
    <rPh sb="1" eb="4">
      <t>キカンチュウ</t>
    </rPh>
    <rPh sb="5" eb="7">
      <t>ジギョウ</t>
    </rPh>
    <rPh sb="7" eb="9">
      <t>シキン</t>
    </rPh>
    <rPh sb="10" eb="12">
      <t>チョウタツ</t>
    </rPh>
    <rPh sb="15" eb="17">
      <t>コンキョ</t>
    </rPh>
    <phoneticPr fontId="1"/>
  </si>
  <si>
    <t>本事業に関する宣伝・広報に係る計画</t>
    <rPh sb="0" eb="3">
      <t>ホンジギョウ</t>
    </rPh>
    <rPh sb="4" eb="5">
      <t>カン</t>
    </rPh>
    <rPh sb="7" eb="9">
      <t>センデン</t>
    </rPh>
    <rPh sb="10" eb="12">
      <t>コウホウ</t>
    </rPh>
    <rPh sb="13" eb="14">
      <t>カカ</t>
    </rPh>
    <rPh sb="15" eb="17">
      <t>ケイカク</t>
    </rPh>
    <phoneticPr fontId="1"/>
  </si>
  <si>
    <t>個社未定</t>
    <rPh sb="0" eb="4">
      <t>コシャミテイ</t>
    </rPh>
    <phoneticPr fontId="1"/>
  </si>
  <si>
    <t>未定割合</t>
    <rPh sb="0" eb="2">
      <t>ミテイ</t>
    </rPh>
    <rPh sb="2" eb="4">
      <t>ワリアイ</t>
    </rPh>
    <phoneticPr fontId="1"/>
  </si>
  <si>
    <t>【集計】</t>
    <rPh sb="1" eb="3">
      <t>シュウケイ</t>
    </rPh>
    <phoneticPr fontId="1"/>
  </si>
  <si>
    <t>内部専門家数</t>
    <rPh sb="0" eb="5">
      <t>ナイブセンモンカ</t>
    </rPh>
    <rPh sb="5" eb="6">
      <t>スウ</t>
    </rPh>
    <phoneticPr fontId="1"/>
  </si>
  <si>
    <t>外部専門家数</t>
    <rPh sb="0" eb="2">
      <t>ガイブ</t>
    </rPh>
    <phoneticPr fontId="1"/>
  </si>
  <si>
    <t>拠点住所</t>
    <rPh sb="0" eb="2">
      <t>キョテン</t>
    </rPh>
    <rPh sb="2" eb="4">
      <t>ジュウショ</t>
    </rPh>
    <phoneticPr fontId="1"/>
  </si>
  <si>
    <t>（別添５）</t>
    <rPh sb="1" eb="3">
      <t>ベッテン</t>
    </rPh>
    <phoneticPr fontId="5"/>
  </si>
  <si>
    <t>専門家旅費
合計（円）</t>
    <rPh sb="0" eb="3">
      <t>センモンカ</t>
    </rPh>
    <rPh sb="3" eb="5">
      <t>リョヒ</t>
    </rPh>
    <rPh sb="6" eb="8">
      <t>ゴウケイ</t>
    </rPh>
    <rPh sb="9" eb="10">
      <t>エン</t>
    </rPh>
    <phoneticPr fontId="1"/>
  </si>
  <si>
    <t>支援先負担額（円）</t>
    <rPh sb="7" eb="8">
      <t>エン</t>
    </rPh>
    <phoneticPr fontId="1"/>
  </si>
  <si>
    <t>代表理事　　村上　孝　殿</t>
    <rPh sb="6" eb="8">
      <t>ムラカミ</t>
    </rPh>
    <rPh sb="9" eb="10">
      <t>タカシ</t>
    </rPh>
    <rPh sb="11" eb="12">
      <t>ドノ</t>
    </rPh>
    <phoneticPr fontId="1"/>
  </si>
  <si>
    <t>（１）省エネお助け隊</t>
    <rPh sb="3" eb="4">
      <t>ショウ</t>
    </rPh>
    <rPh sb="7" eb="8">
      <t>タス</t>
    </rPh>
    <rPh sb="9" eb="10">
      <t>タイ</t>
    </rPh>
    <phoneticPr fontId="1"/>
  </si>
  <si>
    <t>②支援拠点と駐在する省エネお助け隊担当者</t>
    <rPh sb="10" eb="11">
      <t>ショウ</t>
    </rPh>
    <rPh sb="14" eb="15">
      <t>タス</t>
    </rPh>
    <rPh sb="16" eb="17">
      <t>タイ</t>
    </rPh>
    <phoneticPr fontId="1"/>
  </si>
  <si>
    <t>３-1．企業基盤</t>
    <rPh sb="4" eb="8">
      <t>キギョウキバン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</si>
  <si>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</si>
  <si>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</si>
  <si>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■その他諸経費</t>
    <rPh sb="3" eb="4">
      <t>ホカ</t>
    </rPh>
    <rPh sb="4" eb="7">
      <t>ショケイヒ</t>
    </rPh>
    <phoneticPr fontId="1"/>
  </si>
  <si>
    <t>連絡会開催費</t>
    <rPh sb="0" eb="3">
      <t>レンラクカイ</t>
    </rPh>
    <rPh sb="3" eb="5">
      <t>カイサイ</t>
    </rPh>
    <phoneticPr fontId="1"/>
  </si>
  <si>
    <r>
      <t xml:space="preserve">実施計画の現実性
</t>
    </r>
    <r>
      <rPr>
        <sz val="9"/>
        <color theme="1"/>
        <rFont val="ＭＳ Ｐ明朝"/>
        <family val="1"/>
        <charset val="128"/>
      </rPr>
      <t>※本年度の計画を達成するための具体的な施策を記載</t>
    </r>
    <rPh sb="0" eb="4">
      <t>ジッシケイカク</t>
    </rPh>
    <rPh sb="5" eb="8">
      <t>ゲンジツセイ</t>
    </rPh>
    <rPh sb="33" eb="35">
      <t>キサイ</t>
    </rPh>
    <phoneticPr fontId="1"/>
  </si>
  <si>
    <t>専門家体制・ネットワーク</t>
    <rPh sb="0" eb="3">
      <t>センモンカ</t>
    </rPh>
    <rPh sb="3" eb="5">
      <t>タイセイ</t>
    </rPh>
    <phoneticPr fontId="1"/>
  </si>
  <si>
    <t>本事業に係る職員数</t>
    <rPh sb="0" eb="3">
      <t>ホンジギョウ</t>
    </rPh>
    <rPh sb="4" eb="5">
      <t>カカワ</t>
    </rPh>
    <rPh sb="6" eb="8">
      <t>ショクイン</t>
    </rPh>
    <rPh sb="8" eb="9">
      <t>スウ</t>
    </rPh>
    <phoneticPr fontId="1"/>
  </si>
  <si>
    <t>自動反映のため、記載不要</t>
    <rPh sb="0" eb="2">
      <t>ジドウ</t>
    </rPh>
    <rPh sb="2" eb="4">
      <t>ハンエイ</t>
    </rPh>
    <rPh sb="8" eb="10">
      <t>キサイ</t>
    </rPh>
    <rPh sb="10" eb="12">
      <t>フヨウ</t>
    </rPh>
    <phoneticPr fontId="1"/>
  </si>
  <si>
    <t>Ｒ３年度</t>
    <phoneticPr fontId="1"/>
  </si>
  <si>
    <t>事業所名</t>
    <rPh sb="0" eb="4">
      <t>ジギョウショメイ</t>
    </rPh>
    <phoneticPr fontId="5"/>
  </si>
  <si>
    <t>補助対象経費の
区分</t>
    <phoneticPr fontId="1"/>
  </si>
  <si>
    <r>
      <t>※2 支援を予定する中小企業等名は、具体名が挙げられる場合は企業名を記載し、特定できない場合は「</t>
    </r>
    <r>
      <rPr>
        <b/>
        <sz val="11"/>
        <color rgb="FFFF0000"/>
        <rFont val="ＭＳ Ｐ明朝"/>
        <family val="1"/>
        <charset val="128"/>
      </rPr>
      <t>個社未定</t>
    </r>
    <r>
      <rPr>
        <sz val="11"/>
        <rFont val="ＭＳ Ｐ明朝"/>
        <family val="1"/>
        <charset val="128"/>
      </rPr>
      <t>」と記載すること。</t>
    </r>
    <phoneticPr fontId="1"/>
  </si>
  <si>
    <t>支援対象者の掘り起こし方法や、
掘り起こしに活用できる外部団体（金融機関、
その他中小企業支援機関等）とのネットワーク</t>
    <rPh sb="11" eb="13">
      <t>ホウホウ</t>
    </rPh>
    <rPh sb="16" eb="17">
      <t>ホ</t>
    </rPh>
    <rPh sb="18" eb="19">
      <t>オ</t>
    </rPh>
    <rPh sb="27" eb="29">
      <t>ガイブ</t>
    </rPh>
    <phoneticPr fontId="1"/>
  </si>
  <si>
    <t>３-２．支援計画</t>
    <rPh sb="4" eb="6">
      <t>シエン</t>
    </rPh>
    <rPh sb="6" eb="8">
      <t>ケイカク</t>
    </rPh>
    <phoneticPr fontId="1"/>
  </si>
  <si>
    <t>その他の資格等保有者および経歴書対応者</t>
    <phoneticPr fontId="1"/>
  </si>
  <si>
    <t>◎：支援の実施について、同意が取れている</t>
    <phoneticPr fontId="1"/>
  </si>
  <si>
    <t>○：本事業の説明を行い、今後実施の意向を確認する</t>
    <phoneticPr fontId="1"/>
  </si>
  <si>
    <t>△：本事業について、今後説明する予定</t>
    <phoneticPr fontId="1"/>
  </si>
  <si>
    <t>支援実施の
可能性
選択項目</t>
    <rPh sb="0" eb="2">
      <t>シエン</t>
    </rPh>
    <rPh sb="2" eb="4">
      <t>ジッシ</t>
    </rPh>
    <rPh sb="6" eb="9">
      <t>カノウセイ</t>
    </rPh>
    <rPh sb="10" eb="12">
      <t>センタク</t>
    </rPh>
    <rPh sb="12" eb="14">
      <t>コウモク</t>
    </rPh>
    <phoneticPr fontId="5"/>
  </si>
  <si>
    <t>全て自動反映のため、記載不要</t>
    <rPh sb="0" eb="1">
      <t>スベ</t>
    </rPh>
    <phoneticPr fontId="1"/>
  </si>
  <si>
    <t>３-３．事業スケジュール</t>
    <phoneticPr fontId="1"/>
  </si>
  <si>
    <t>３-４．事業実施体制</t>
    <rPh sb="4" eb="6">
      <t>ジギョウ</t>
    </rPh>
    <phoneticPr fontId="1"/>
  </si>
  <si>
    <t>経営に関する
資格該当累計数</t>
    <rPh sb="0" eb="2">
      <t>ケイエイ</t>
    </rPh>
    <rPh sb="3" eb="4">
      <t>カン</t>
    </rPh>
    <phoneticPr fontId="1"/>
  </si>
  <si>
    <t>※ 書類の有無を確認し、チェック欄のプルダウンから「○」を選択してください。
　　（「○」を選択するとセルが青色になります。）</t>
    <phoneticPr fontId="1"/>
  </si>
  <si>
    <t>揃える順番</t>
    <rPh sb="0" eb="1">
      <t>ソロ</t>
    </rPh>
    <rPh sb="3" eb="5">
      <t>ジュンバン</t>
    </rPh>
    <phoneticPr fontId="1"/>
  </si>
  <si>
    <t>書類のまとめ方と提出方法</t>
    <rPh sb="0" eb="2">
      <t>ショルイ</t>
    </rPh>
    <rPh sb="6" eb="7">
      <t>カタ</t>
    </rPh>
    <rPh sb="8" eb="12">
      <t>テイシュツホウホウ</t>
    </rPh>
    <phoneticPr fontId="1"/>
  </si>
  <si>
    <t>申請者（法人・団体等）名は「補助事業概要説明書（別添１）」の申請者（法人・団体等）名を自動反映。</t>
    <phoneticPr fontId="1"/>
  </si>
  <si>
    <t>■ 省エネ支援事業費</t>
    <rPh sb="2" eb="3">
      <t>ショウ</t>
    </rPh>
    <rPh sb="5" eb="7">
      <t>シエン</t>
    </rPh>
    <rPh sb="7" eb="10">
      <t>ジギョウヒ</t>
    </rPh>
    <phoneticPr fontId="1"/>
  </si>
  <si>
    <t>■集計1</t>
    <rPh sb="1" eb="3">
      <t>シュウケイ</t>
    </rPh>
    <phoneticPr fontId="1"/>
  </si>
  <si>
    <t>■集計2</t>
    <rPh sb="1" eb="3">
      <t>シュウケイ</t>
    </rPh>
    <phoneticPr fontId="1"/>
  </si>
  <si>
    <t>■ 拠点情報 No.4</t>
    <rPh sb="2" eb="6">
      <t>キョテンジョウホウ</t>
    </rPh>
    <phoneticPr fontId="1"/>
  </si>
  <si>
    <t>■ 拠点情報 No.5</t>
    <rPh sb="2" eb="6">
      <t>キョテンジョウホウ</t>
    </rPh>
    <phoneticPr fontId="1"/>
  </si>
  <si>
    <t>■ 拠点情報 No.6</t>
    <rPh sb="2" eb="6">
      <t>キョテンジョウホウ</t>
    </rPh>
    <phoneticPr fontId="1"/>
  </si>
  <si>
    <t>電子ファイルは、以下のメールアドレス宛てに送付すること。</t>
    <rPh sb="0" eb="2">
      <t>デンシ</t>
    </rPh>
    <phoneticPr fontId="1"/>
  </si>
  <si>
    <t>プラン</t>
    <phoneticPr fontId="1"/>
  </si>
  <si>
    <t>再エネ支援に
関する知見等</t>
    <rPh sb="3" eb="5">
      <t>シエン</t>
    </rPh>
    <phoneticPr fontId="1"/>
  </si>
  <si>
    <t>都道府県</t>
  </si>
  <si>
    <t>都道府県
コード</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</si>
  <si>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</si>
  <si>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</si>
  <si>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</si>
  <si>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</si>
  <si>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</si>
  <si>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</si>
  <si>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</si>
  <si>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</si>
  <si>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</si>
  <si>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</si>
  <si>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</si>
  <si>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</si>
  <si>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</si>
  <si>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</si>
  <si>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</si>
  <si>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</si>
  <si>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</si>
  <si>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</si>
  <si>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</si>
  <si>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</si>
  <si>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</si>
  <si>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</si>
  <si>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</si>
  <si>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</si>
  <si>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</si>
  <si>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</si>
  <si>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</si>
  <si>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</si>
  <si>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</si>
  <si>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</si>
  <si>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</si>
  <si>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</si>
  <si>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</si>
  <si>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</si>
  <si>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</si>
  <si>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</si>
  <si>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</si>
  <si>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</si>
  <si>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</si>
  <si>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</si>
  <si>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</si>
  <si>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</si>
  <si>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</si>
  <si>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</si>
  <si>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</si>
  <si>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</si>
  <si>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</si>
  <si>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</si>
  <si>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</si>
  <si>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</si>
  <si>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</si>
  <si>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</si>
  <si>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</si>
  <si>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</si>
  <si>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</si>
  <si>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</si>
  <si>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担当者
姓</t>
    <rPh sb="0" eb="3">
      <t>タントウシャ</t>
    </rPh>
    <rPh sb="4" eb="5">
      <t>セイ</t>
    </rPh>
    <phoneticPr fontId="1"/>
  </si>
  <si>
    <t>担当者
名</t>
    <rPh sb="0" eb="3">
      <t>タントウシャ</t>
    </rPh>
    <rPh sb="4" eb="5">
      <t>メイ</t>
    </rPh>
    <phoneticPr fontId="1"/>
  </si>
  <si>
    <t>拠点名</t>
    <rPh sb="0" eb="2">
      <t>キョテン</t>
    </rPh>
    <rPh sb="2" eb="3">
      <t>メイ</t>
    </rPh>
    <phoneticPr fontId="1"/>
  </si>
  <si>
    <t>郵便番号</t>
    <rPh sb="0" eb="4">
      <t>ユウビンバンゴウ</t>
    </rPh>
    <phoneticPr fontId="1"/>
  </si>
  <si>
    <t>受付時間</t>
    <rPh sb="0" eb="4">
      <t>ウケツケジカン</t>
    </rPh>
    <phoneticPr fontId="1"/>
  </si>
  <si>
    <r>
      <t xml:space="preserve">拠点①
</t>
    </r>
    <r>
      <rPr>
        <b/>
        <sz val="11"/>
        <color theme="1"/>
        <rFont val="ＭＳ Ｐ明朝"/>
        <family val="1"/>
        <charset val="128"/>
      </rPr>
      <t>(本部)</t>
    </r>
    <rPh sb="0" eb="2">
      <t>キョテン</t>
    </rPh>
    <rPh sb="5" eb="7">
      <t>ホンブ</t>
    </rPh>
    <phoneticPr fontId="1"/>
  </si>
  <si>
    <t>拠点②</t>
    <rPh sb="0" eb="2">
      <t>キョテン</t>
    </rPh>
    <phoneticPr fontId="1"/>
  </si>
  <si>
    <t>拠点③</t>
    <rPh sb="0" eb="2">
      <t>キョテン</t>
    </rPh>
    <phoneticPr fontId="1"/>
  </si>
  <si>
    <t>拠点④</t>
    <rPh sb="0" eb="2">
      <t>キョテン</t>
    </rPh>
    <phoneticPr fontId="1"/>
  </si>
  <si>
    <t>拠点⑤</t>
    <rPh sb="0" eb="2">
      <t>キョテン</t>
    </rPh>
    <phoneticPr fontId="1"/>
  </si>
  <si>
    <t>拠点⑥</t>
    <rPh sb="0" eb="2">
      <t>キョテン</t>
    </rPh>
    <phoneticPr fontId="1"/>
  </si>
  <si>
    <t>受付曜日</t>
    <rPh sb="0" eb="2">
      <t>ウケツケ</t>
    </rPh>
    <rPh sb="2" eb="4">
      <t>ヨウビ</t>
    </rPh>
    <phoneticPr fontId="1"/>
  </si>
  <si>
    <r>
      <t>住所</t>
    </r>
    <r>
      <rPr>
        <sz val="9"/>
        <color theme="1"/>
        <rFont val="ＭＳ Ｐ明朝"/>
        <family val="1"/>
        <charset val="128"/>
      </rPr>
      <t>（省エネお助け隊の事務所以外の場合、会社名も記載）</t>
    </r>
    <rPh sb="0" eb="2">
      <t>ジュウショ</t>
    </rPh>
    <phoneticPr fontId="1"/>
  </si>
  <si>
    <t>自治体名</t>
    <rPh sb="0" eb="4">
      <t>ジチタイメイ</t>
    </rPh>
    <phoneticPr fontId="1"/>
  </si>
  <si>
    <t>担当部署名</t>
    <rPh sb="0" eb="2">
      <t>タントウ</t>
    </rPh>
    <rPh sb="2" eb="4">
      <t>ブショ</t>
    </rPh>
    <rPh sb="4" eb="5">
      <t>メイ</t>
    </rPh>
    <phoneticPr fontId="1"/>
  </si>
  <si>
    <t>申請者
（法人・団体等）名</t>
    <rPh sb="0" eb="3">
      <t>シンセイシャ</t>
    </rPh>
    <rPh sb="5" eb="7">
      <t>ホウジン</t>
    </rPh>
    <rPh sb="8" eb="10">
      <t>ダンタイ</t>
    </rPh>
    <rPh sb="10" eb="11">
      <t>ナド</t>
    </rPh>
    <rPh sb="12" eb="13">
      <t>メイ</t>
    </rPh>
    <phoneticPr fontId="1"/>
  </si>
  <si>
    <t>姓）</t>
    <rPh sb="0" eb="1">
      <t>セイ</t>
    </rPh>
    <phoneticPr fontId="1"/>
  </si>
  <si>
    <t>名）</t>
    <rPh sb="0" eb="1">
      <t>メイ</t>
    </rPh>
    <phoneticPr fontId="1"/>
  </si>
  <si>
    <t>計画
支援事業所数</t>
    <rPh sb="0" eb="2">
      <t>ケイカク</t>
    </rPh>
    <rPh sb="3" eb="5">
      <t>シエン</t>
    </rPh>
    <rPh sb="5" eb="8">
      <t>ジギョウショ</t>
    </rPh>
    <rPh sb="8" eb="9">
      <t>スウ</t>
    </rPh>
    <phoneticPr fontId="1"/>
  </si>
  <si>
    <t>計画
支援対象者数</t>
    <rPh sb="0" eb="2">
      <t>ケイカク</t>
    </rPh>
    <rPh sb="3" eb="8">
      <t>シエンタイショウシャ</t>
    </rPh>
    <rPh sb="8" eb="9">
      <t>スウ</t>
    </rPh>
    <phoneticPr fontId="1"/>
  </si>
  <si>
    <t>姓</t>
    <rPh sb="0" eb="1">
      <t>セイ</t>
    </rPh>
    <phoneticPr fontId="1"/>
  </si>
  <si>
    <t>名</t>
    <rPh sb="0" eb="1">
      <t>メイ</t>
    </rPh>
    <phoneticPr fontId="1"/>
  </si>
  <si>
    <t>専門性区分</t>
    <rPh sb="0" eb="2">
      <t>センモン</t>
    </rPh>
    <rPh sb="2" eb="3">
      <t>セイ</t>
    </rPh>
    <rPh sb="3" eb="5">
      <t>クブン</t>
    </rPh>
    <phoneticPr fontId="1"/>
  </si>
  <si>
    <t>熱</t>
    <rPh sb="0" eb="1">
      <t>ネツ</t>
    </rPh>
    <phoneticPr fontId="1"/>
  </si>
  <si>
    <t>電気</t>
    <rPh sb="0" eb="2">
      <t>デンキ</t>
    </rPh>
    <phoneticPr fontId="1"/>
  </si>
  <si>
    <t>経営</t>
    <rPh sb="0" eb="2">
      <t>ケイエイ</t>
    </rPh>
    <phoneticPr fontId="1"/>
  </si>
  <si>
    <t>公認会計士</t>
  </si>
  <si>
    <t>電気工事士（1種）</t>
  </si>
  <si>
    <t>中小企業診断士</t>
  </si>
  <si>
    <t>経歴書参照</t>
  </si>
  <si>
    <t>その他</t>
  </si>
  <si>
    <t>税理士</t>
  </si>
  <si>
    <t>社会保険労務士</t>
  </si>
  <si>
    <t>行政書士</t>
  </si>
  <si>
    <t>司法書士</t>
  </si>
  <si>
    <t>国家資格</t>
    <phoneticPr fontId="1"/>
  </si>
  <si>
    <t>※複数選択可</t>
    <rPh sb="1" eb="5">
      <t>フクスウセンタク</t>
    </rPh>
    <rPh sb="5" eb="6">
      <t>カ</t>
    </rPh>
    <phoneticPr fontId="1"/>
  </si>
  <si>
    <t>※その他類する資格については「その他」を選択し、記載欄に入力
※国家資格を保有していない場合は「経歴書参照」を選択</t>
    <phoneticPr fontId="1"/>
  </si>
  <si>
    <t>地方区分</t>
    <rPh sb="0" eb="4">
      <t>チホウクブン</t>
    </rPh>
    <phoneticPr fontId="1"/>
  </si>
  <si>
    <t>補助事業の名称</t>
    <rPh sb="0" eb="4">
      <t>ホジョジギョウ</t>
    </rPh>
    <rPh sb="5" eb="7">
      <t>メイショウ</t>
    </rPh>
    <phoneticPr fontId="1"/>
  </si>
  <si>
    <t>代表者情報</t>
    <rPh sb="0" eb="3">
      <t>ダイヒョウシャ</t>
    </rPh>
    <rPh sb="3" eb="5">
      <t>ジョウホウ</t>
    </rPh>
    <phoneticPr fontId="1"/>
  </si>
  <si>
    <t>北海道・東北</t>
    <rPh sb="0" eb="3">
      <t>ホッカイドウ</t>
    </rPh>
    <rPh sb="4" eb="6">
      <t>トウホク</t>
    </rPh>
    <phoneticPr fontId="1"/>
  </si>
  <si>
    <t>関東</t>
    <rPh sb="0" eb="2">
      <t>カントウ</t>
    </rPh>
    <phoneticPr fontId="1"/>
  </si>
  <si>
    <t>中部</t>
    <rPh sb="0" eb="2">
      <t>チュウブ</t>
    </rPh>
    <phoneticPr fontId="1"/>
  </si>
  <si>
    <t>中国・四国</t>
    <rPh sb="0" eb="2">
      <t>チュウゴク</t>
    </rPh>
    <rPh sb="3" eb="5">
      <t>シコク</t>
    </rPh>
    <phoneticPr fontId="1"/>
  </si>
  <si>
    <t>九州・沖縄</t>
    <rPh sb="0" eb="2">
      <t>キュウシュウ</t>
    </rPh>
    <rPh sb="3" eb="5">
      <t>オキナワ</t>
    </rPh>
    <phoneticPr fontId="1"/>
  </si>
  <si>
    <t>管轄地域</t>
    <rPh sb="0" eb="2">
      <t>カンカツ</t>
    </rPh>
    <rPh sb="2" eb="4">
      <t>チイキ</t>
    </rPh>
    <phoneticPr fontId="1"/>
  </si>
  <si>
    <t>Ｒ４年度事業</t>
    <rPh sb="2" eb="4">
      <t>ネンド</t>
    </rPh>
    <rPh sb="4" eb="6">
      <t>ジギョウ</t>
    </rPh>
    <phoneticPr fontId="1"/>
  </si>
  <si>
    <t>掘り起こし
属性</t>
    <rPh sb="0" eb="1">
      <t>ホ</t>
    </rPh>
    <rPh sb="2" eb="3">
      <t>オ</t>
    </rPh>
    <rPh sb="6" eb="8">
      <t>ゾクセイ</t>
    </rPh>
    <phoneticPr fontId="1"/>
  </si>
  <si>
    <t>Ｒ４年度</t>
    <phoneticPr fontId="1"/>
  </si>
  <si>
    <t>支援対応可能な再エネ種別</t>
    <rPh sb="0" eb="2">
      <t>シエン</t>
    </rPh>
    <rPh sb="2" eb="4">
      <t>タイオウ</t>
    </rPh>
    <rPh sb="4" eb="6">
      <t>カノウ</t>
    </rPh>
    <rPh sb="7" eb="8">
      <t>サイ</t>
    </rPh>
    <rPh sb="10" eb="12">
      <t>シュベツ</t>
    </rPh>
    <phoneticPr fontId="1"/>
  </si>
  <si>
    <t>【熱】</t>
    <rPh sb="1" eb="2">
      <t>ネツ</t>
    </rPh>
    <phoneticPr fontId="1"/>
  </si>
  <si>
    <t>【電気】</t>
    <rPh sb="1" eb="3">
      <t>デンキ</t>
    </rPh>
    <phoneticPr fontId="1"/>
  </si>
  <si>
    <t>【経営】</t>
    <rPh sb="1" eb="3">
      <t>ケイエイ</t>
    </rPh>
    <phoneticPr fontId="1"/>
  </si>
  <si>
    <t>専門性区分集計</t>
    <rPh sb="0" eb="5">
      <t>センモンセイクブン</t>
    </rPh>
    <rPh sb="5" eb="7">
      <t>シュウケイ</t>
    </rPh>
    <phoneticPr fontId="1"/>
  </si>
  <si>
    <t>回数等</t>
    <rPh sb="0" eb="2">
      <t>カイスウ</t>
    </rPh>
    <rPh sb="2" eb="3">
      <t>トウ</t>
    </rPh>
    <phoneticPr fontId="1"/>
  </si>
  <si>
    <t>合計金額（円）</t>
    <rPh sb="0" eb="2">
      <t>ゴウケイ</t>
    </rPh>
    <rPh sb="2" eb="4">
      <t>キンガク</t>
    </rPh>
    <rPh sb="5" eb="6">
      <t>エン</t>
    </rPh>
    <phoneticPr fontId="1"/>
  </si>
  <si>
    <t>職員代表者(2名)</t>
    <rPh sb="0" eb="2">
      <t>ショクイン</t>
    </rPh>
    <rPh sb="2" eb="5">
      <t>ダイヒョウシャ</t>
    </rPh>
    <rPh sb="7" eb="8">
      <t>メイ</t>
    </rPh>
    <phoneticPr fontId="1"/>
  </si>
  <si>
    <t>1）</t>
    <phoneticPr fontId="1"/>
  </si>
  <si>
    <t>2）</t>
    <phoneticPr fontId="1"/>
  </si>
  <si>
    <t>事業所数</t>
    <rPh sb="0" eb="4">
      <t>ジギョウショスウ</t>
    </rPh>
    <phoneticPr fontId="1"/>
  </si>
  <si>
    <t>支援予定
事業所数</t>
    <rPh sb="0" eb="2">
      <t>シエン</t>
    </rPh>
    <rPh sb="2" eb="4">
      <t>ヨテイ</t>
    </rPh>
    <rPh sb="5" eb="9">
      <t>ジギョウショスウ</t>
    </rPh>
    <phoneticPr fontId="1"/>
  </si>
  <si>
    <t>青森県</t>
    <phoneticPr fontId="1"/>
  </si>
  <si>
    <t>省エネ支援事業費
合計金額（円）</t>
    <rPh sb="0" eb="1">
      <t>ショウ</t>
    </rPh>
    <rPh sb="3" eb="5">
      <t>シエン</t>
    </rPh>
    <rPh sb="5" eb="8">
      <t>ジギョウヒ</t>
    </rPh>
    <rPh sb="7" eb="8">
      <t>ヒ</t>
    </rPh>
    <rPh sb="9" eb="13">
      <t>ゴウケイキンガク</t>
    </rPh>
    <rPh sb="14" eb="15">
      <t>エン</t>
    </rPh>
    <phoneticPr fontId="1"/>
  </si>
  <si>
    <t>１.補助事業の名称：補助事業概要説明書（別添１）から自動反映。</t>
    <rPh sb="2" eb="6">
      <t>ホジョジギョウ</t>
    </rPh>
    <rPh sb="7" eb="9">
      <t>メイショウ</t>
    </rPh>
    <rPh sb="20" eb="22">
      <t>ベッテン</t>
    </rPh>
    <rPh sb="26" eb="28">
      <t>ジドウ</t>
    </rPh>
    <rPh sb="28" eb="30">
      <t>ハンエイ</t>
    </rPh>
    <phoneticPr fontId="1"/>
  </si>
  <si>
    <t>４.補助金交付申請額（１）～（３）：様式第1（別紙１）の各金額を自動反映。</t>
    <phoneticPr fontId="1"/>
  </si>
  <si>
    <t>※役員情報は、最新の登記事項証明書の情報と一致していること。</t>
    <rPh sb="3" eb="5">
      <t>ジョウホウ</t>
    </rPh>
    <phoneticPr fontId="1"/>
  </si>
  <si>
    <t>支援対応可能な再エネ種別をプルダウンから選択すること。※対応不可の場合は空欄とする。</t>
    <rPh sb="0" eb="6">
      <t>シエンタイオウカノウ</t>
    </rPh>
    <rPh sb="7" eb="8">
      <t>サイ</t>
    </rPh>
    <rPh sb="10" eb="12">
      <t>シュベツ</t>
    </rPh>
    <rPh sb="20" eb="22">
      <t>センタク</t>
    </rPh>
    <rPh sb="28" eb="30">
      <t>タイオウ</t>
    </rPh>
    <rPh sb="30" eb="32">
      <t>フカ</t>
    </rPh>
    <rPh sb="33" eb="35">
      <t>バアイ</t>
    </rPh>
    <rPh sb="36" eb="38">
      <t>クウラン</t>
    </rPh>
    <phoneticPr fontId="1"/>
  </si>
  <si>
    <t>消費税等は原則補助対象経費として認めない。ただし、以下①～⑦のいずれかに該当する場合のみ、「消費税込」で申請可。
※消費税込で申請する場合、事業者の属性を必ず選択すること。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※備考欄の記入例は、消費税区分「消費税を補助対象に含めない」場合を想定し、全て税抜で作成。</t>
    <rPh sb="281" eb="284">
      <t>ビコウラン</t>
    </rPh>
    <phoneticPr fontId="1"/>
  </si>
  <si>
    <t>支援対象事業所数</t>
    <rPh sb="0" eb="2">
      <t>シエン</t>
    </rPh>
    <rPh sb="2" eb="4">
      <t>タイショウ</t>
    </rPh>
    <rPh sb="4" eb="7">
      <t>ジギョウショ</t>
    </rPh>
    <rPh sb="7" eb="8">
      <t>スウ</t>
    </rPh>
    <phoneticPr fontId="1"/>
  </si>
  <si>
    <t>・申請者（法人・団体等）名は「補助事業概要説明書（別添１）」の申請者（法人・団体等）名を自動反映。
・専門性区分集計は自動算出のため入力不要。</t>
    <rPh sb="51" eb="56">
      <t>センモンセイクブン</t>
    </rPh>
    <rPh sb="56" eb="58">
      <t>シュウケイ</t>
    </rPh>
    <rPh sb="59" eb="63">
      <t>ジドウサンシュツ</t>
    </rPh>
    <rPh sb="66" eb="70">
      <t>ニュウリョクフヨウ</t>
    </rPh>
    <phoneticPr fontId="1"/>
  </si>
  <si>
    <t>・拠点情報：補助事業概要説明書(別添１)から全て自動反映。</t>
    <rPh sb="1" eb="3">
      <t>キョテン</t>
    </rPh>
    <rPh sb="3" eb="5">
      <t>ジョウホウ</t>
    </rPh>
    <rPh sb="22" eb="23">
      <t>スベ</t>
    </rPh>
    <rPh sb="24" eb="28">
      <t>ジドウハンエイ</t>
    </rPh>
    <phoneticPr fontId="1"/>
  </si>
  <si>
    <t>（３）体制内に含まれる自治体情報</t>
    <rPh sb="3" eb="5">
      <t>タイセイ</t>
    </rPh>
    <rPh sb="5" eb="6">
      <t>ナイ</t>
    </rPh>
    <rPh sb="7" eb="8">
      <t>フク</t>
    </rPh>
    <rPh sb="11" eb="14">
      <t>ジチタイ</t>
    </rPh>
    <rPh sb="14" eb="16">
      <t>ジョウホウ</t>
    </rPh>
    <phoneticPr fontId="1"/>
  </si>
  <si>
    <t>※自治体が申請する場合は、本項は記載不要。複数地域で支援を行う場合には全ての自治体情報を記載すること。
　 自治体担当者に事前にコンタクトのうえ、自治体の合意のもと記載すること。</t>
    <rPh sb="41" eb="43">
      <t>ジョウホウ</t>
    </rPh>
    <rPh sb="54" eb="57">
      <t>ジチタイ</t>
    </rPh>
    <rPh sb="57" eb="60">
      <t>タントウシャ</t>
    </rPh>
    <rPh sb="61" eb="63">
      <t>ジゼン</t>
    </rPh>
    <phoneticPr fontId="1"/>
  </si>
  <si>
    <t>自治体１</t>
    <rPh sb="0" eb="3">
      <t>ジチタイ</t>
    </rPh>
    <phoneticPr fontId="1"/>
  </si>
  <si>
    <t>自治体２</t>
    <rPh sb="0" eb="3">
      <t>ジチタイ</t>
    </rPh>
    <phoneticPr fontId="1"/>
  </si>
  <si>
    <t>自治体３</t>
    <rPh sb="0" eb="3">
      <t>ジチタイ</t>
    </rPh>
    <phoneticPr fontId="1"/>
  </si>
  <si>
    <t>自治体４</t>
    <rPh sb="0" eb="3">
      <t>ジチタイ</t>
    </rPh>
    <phoneticPr fontId="1"/>
  </si>
  <si>
    <t>自治体５</t>
    <rPh sb="0" eb="3">
      <t>ジチタイ</t>
    </rPh>
    <phoneticPr fontId="1"/>
  </si>
  <si>
    <t>自治体６</t>
    <rPh sb="0" eb="3">
      <t>ジチタイ</t>
    </rPh>
    <phoneticPr fontId="1"/>
  </si>
  <si>
    <t>自治体７</t>
    <rPh sb="0" eb="3">
      <t>ジチタイ</t>
    </rPh>
    <phoneticPr fontId="1"/>
  </si>
  <si>
    <t>自治体８</t>
    <rPh sb="0" eb="3">
      <t>ジチタイ</t>
    </rPh>
    <phoneticPr fontId="1"/>
  </si>
  <si>
    <t>自治体９</t>
    <rPh sb="0" eb="3">
      <t>ジチタイ</t>
    </rPh>
    <phoneticPr fontId="1"/>
  </si>
  <si>
    <t>自治体１０</t>
    <rPh sb="0" eb="3">
      <t>ジチタイ</t>
    </rPh>
    <phoneticPr fontId="1"/>
  </si>
  <si>
    <t>自治体１１</t>
    <rPh sb="0" eb="3">
      <t>ジチタイ</t>
    </rPh>
    <phoneticPr fontId="1"/>
  </si>
  <si>
    <t>自治体１２</t>
    <rPh sb="0" eb="3">
      <t>ジチタイ</t>
    </rPh>
    <phoneticPr fontId="1"/>
  </si>
  <si>
    <t>自治体１３</t>
    <rPh sb="0" eb="3">
      <t>ジチタイ</t>
    </rPh>
    <phoneticPr fontId="1"/>
  </si>
  <si>
    <t>自治体１４</t>
    <rPh sb="0" eb="3">
      <t>ジチタイ</t>
    </rPh>
    <phoneticPr fontId="1"/>
  </si>
  <si>
    <t>自治体１５</t>
    <rPh sb="0" eb="3">
      <t>ジチタイ</t>
    </rPh>
    <phoneticPr fontId="1"/>
  </si>
  <si>
    <t>自治体１６</t>
    <rPh sb="0" eb="3">
      <t>ジチタイ</t>
    </rPh>
    <phoneticPr fontId="1"/>
  </si>
  <si>
    <t>自治体１７</t>
    <rPh sb="0" eb="3">
      <t>ジチタイ</t>
    </rPh>
    <phoneticPr fontId="1"/>
  </si>
  <si>
    <t>自治体１８</t>
    <rPh sb="0" eb="3">
      <t>ジチタイ</t>
    </rPh>
    <phoneticPr fontId="1"/>
  </si>
  <si>
    <t>自治体１９</t>
    <rPh sb="0" eb="3">
      <t>ジチタイ</t>
    </rPh>
    <phoneticPr fontId="1"/>
  </si>
  <si>
    <t>自治体２０</t>
    <rPh sb="0" eb="3">
      <t>ジチタイ</t>
    </rPh>
    <phoneticPr fontId="1"/>
  </si>
  <si>
    <t>自治体２１</t>
    <rPh sb="0" eb="3">
      <t>ジチタイ</t>
    </rPh>
    <phoneticPr fontId="1"/>
  </si>
  <si>
    <t>自治体２２</t>
    <rPh sb="0" eb="3">
      <t>ジチタイ</t>
    </rPh>
    <phoneticPr fontId="1"/>
  </si>
  <si>
    <t>自治体２３</t>
    <rPh sb="0" eb="3">
      <t>ジチタイ</t>
    </rPh>
    <phoneticPr fontId="1"/>
  </si>
  <si>
    <t>自治体２４</t>
    <rPh sb="0" eb="3">
      <t>ジチタイ</t>
    </rPh>
    <phoneticPr fontId="1"/>
  </si>
  <si>
    <t>自治体２５</t>
    <rPh sb="0" eb="3">
      <t>ジチタイ</t>
    </rPh>
    <phoneticPr fontId="1"/>
  </si>
  <si>
    <t>自治体２６</t>
    <rPh sb="0" eb="3">
      <t>ジチタイ</t>
    </rPh>
    <phoneticPr fontId="1"/>
  </si>
  <si>
    <t>自治体２７</t>
    <rPh sb="0" eb="3">
      <t>ジチタイ</t>
    </rPh>
    <phoneticPr fontId="1"/>
  </si>
  <si>
    <t>自治体２８</t>
    <rPh sb="0" eb="3">
      <t>ジチタイ</t>
    </rPh>
    <phoneticPr fontId="1"/>
  </si>
  <si>
    <t>自治体２９</t>
    <rPh sb="0" eb="3">
      <t>ジチタイ</t>
    </rPh>
    <phoneticPr fontId="1"/>
  </si>
  <si>
    <t>自治体３０</t>
    <rPh sb="0" eb="3">
      <t>ジチタイ</t>
    </rPh>
    <phoneticPr fontId="1"/>
  </si>
  <si>
    <t>自治体３１</t>
    <rPh sb="0" eb="3">
      <t>ジチタイ</t>
    </rPh>
    <phoneticPr fontId="1"/>
  </si>
  <si>
    <t>自治体３２</t>
    <rPh sb="0" eb="3">
      <t>ジチタイ</t>
    </rPh>
    <phoneticPr fontId="1"/>
  </si>
  <si>
    <t>自治体３３</t>
    <rPh sb="0" eb="3">
      <t>ジチタイ</t>
    </rPh>
    <phoneticPr fontId="1"/>
  </si>
  <si>
    <t>自治体３４</t>
    <rPh sb="0" eb="3">
      <t>ジチタイ</t>
    </rPh>
    <phoneticPr fontId="1"/>
  </si>
  <si>
    <t>自治体３５</t>
    <rPh sb="0" eb="3">
      <t>ジチタイ</t>
    </rPh>
    <phoneticPr fontId="1"/>
  </si>
  <si>
    <t>自治体３６</t>
    <rPh sb="0" eb="3">
      <t>ジチタイ</t>
    </rPh>
    <phoneticPr fontId="1"/>
  </si>
  <si>
    <t>自治体３７</t>
    <rPh sb="0" eb="3">
      <t>ジチタイ</t>
    </rPh>
    <phoneticPr fontId="1"/>
  </si>
  <si>
    <t>自治体３８</t>
    <rPh sb="0" eb="3">
      <t>ジチタイ</t>
    </rPh>
    <phoneticPr fontId="1"/>
  </si>
  <si>
    <t>自治体３９</t>
    <rPh sb="0" eb="3">
      <t>ジチタイ</t>
    </rPh>
    <phoneticPr fontId="1"/>
  </si>
  <si>
    <t>自治体４０</t>
    <rPh sb="0" eb="3">
      <t>ジチタイ</t>
    </rPh>
    <phoneticPr fontId="1"/>
  </si>
  <si>
    <t>自治体４１</t>
    <rPh sb="0" eb="3">
      <t>ジチタイ</t>
    </rPh>
    <phoneticPr fontId="1"/>
  </si>
  <si>
    <t>自治体４２</t>
    <rPh sb="0" eb="3">
      <t>ジチタイ</t>
    </rPh>
    <phoneticPr fontId="1"/>
  </si>
  <si>
    <t>自治体４３</t>
    <rPh sb="0" eb="3">
      <t>ジチタイ</t>
    </rPh>
    <phoneticPr fontId="1"/>
  </si>
  <si>
    <t>自治体４４</t>
    <rPh sb="0" eb="3">
      <t>ジチタイ</t>
    </rPh>
    <phoneticPr fontId="1"/>
  </si>
  <si>
    <t>自治体４５</t>
    <rPh sb="0" eb="3">
      <t>ジチタイ</t>
    </rPh>
    <phoneticPr fontId="1"/>
  </si>
  <si>
    <t>自治体４６</t>
    <rPh sb="0" eb="3">
      <t>ジチタイ</t>
    </rPh>
    <phoneticPr fontId="1"/>
  </si>
  <si>
    <t>自治体４７</t>
    <rPh sb="0" eb="3">
      <t>ジチタイ</t>
    </rPh>
    <phoneticPr fontId="1"/>
  </si>
  <si>
    <r>
      <t>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t>
    </r>
    <rPh sb="0" eb="2">
      <t>シエン</t>
    </rPh>
    <rPh sb="2" eb="4">
      <t>タイショウ</t>
    </rPh>
    <rPh sb="4" eb="6">
      <t>チイキ</t>
    </rPh>
    <rPh sb="7" eb="9">
      <t>ジチ</t>
    </rPh>
    <rPh sb="9" eb="10">
      <t>タイ</t>
    </rPh>
    <rPh sb="10" eb="13">
      <t>タントウシャ</t>
    </rPh>
    <rPh sb="14" eb="16">
      <t>コウフ</t>
    </rPh>
    <rPh sb="16" eb="18">
      <t>シンセイ</t>
    </rPh>
    <rPh sb="18" eb="19">
      <t>マエ</t>
    </rPh>
    <rPh sb="29" eb="31">
      <t>ゴウイ</t>
    </rPh>
    <rPh sb="35" eb="37">
      <t>サキ</t>
    </rPh>
    <rPh sb="37" eb="39">
      <t>ジョウホウ</t>
    </rPh>
    <rPh sb="40" eb="42">
      <t>キニュウ</t>
    </rPh>
    <phoneticPr fontId="1"/>
  </si>
  <si>
    <t>法人・団体等名</t>
    <rPh sb="0" eb="2">
      <t>ホウジン</t>
    </rPh>
    <rPh sb="3" eb="5">
      <t>ダンタイ</t>
    </rPh>
    <rPh sb="5" eb="6">
      <t>トウ</t>
    </rPh>
    <rPh sb="6" eb="7">
      <t>メイ</t>
    </rPh>
    <phoneticPr fontId="1"/>
  </si>
  <si>
    <t>① 交付申請書（Excel）</t>
    <phoneticPr fontId="1"/>
  </si>
  <si>
    <t>④ 直近２期分の会計に関する報告書（PDF）</t>
    <phoneticPr fontId="1"/>
  </si>
  <si>
    <t>⑤ 申請者の機関概要がわかる資料（PDF）</t>
    <phoneticPr fontId="1"/>
  </si>
  <si>
    <t>登記事項証明書
（発行から６か月以内のもの（写し可）)
（履歴事項全部証明書、又は現在事項全部証明書）</t>
    <rPh sb="39" eb="40">
      <t>マタ</t>
    </rPh>
    <phoneticPr fontId="1"/>
  </si>
  <si>
    <r>
      <t>・専門家分類：支援を実施する職員の場合は「</t>
    </r>
    <r>
      <rPr>
        <sz val="14"/>
        <color rgb="FFFF0000"/>
        <rFont val="ＭＳ Ｐ明朝"/>
        <family val="1"/>
        <charset val="128"/>
      </rPr>
      <t>内部</t>
    </r>
    <r>
      <rPr>
        <sz val="14"/>
        <rFont val="ＭＳ Ｐ明朝"/>
        <family val="1"/>
        <charset val="128"/>
      </rPr>
      <t>」、外部専門家の場合は「</t>
    </r>
    <r>
      <rPr>
        <sz val="14"/>
        <color rgb="FFFF0000"/>
        <rFont val="ＭＳ Ｐ明朝"/>
        <family val="1"/>
        <charset val="128"/>
      </rPr>
      <t>外部</t>
    </r>
    <r>
      <rPr>
        <sz val="14"/>
        <rFont val="ＭＳ Ｐ明朝"/>
        <family val="1"/>
        <charset val="128"/>
      </rPr>
      <t xml:space="preserve">」を選択すること。
・電話番号：ハイフン有り、半角英数字で入力すること。（00-0000-0000）
・法人番号：個人事業主等の場合には記載不要となる。 </t>
    </r>
    <r>
      <rPr>
        <sz val="14"/>
        <color rgb="FFFF0000"/>
        <rFont val="ＭＳ Ｐ明朝"/>
        <family val="1"/>
        <charset val="128"/>
      </rPr>
      <t>※マイナンバーを入力しないこと。</t>
    </r>
    <r>
      <rPr>
        <sz val="14"/>
        <rFont val="ＭＳ Ｐ明朝"/>
        <family val="1"/>
        <charset val="128"/>
      </rPr>
      <t xml:space="preserve">
・所属先事業者名：個人事業主等の場合には「</t>
    </r>
    <r>
      <rPr>
        <sz val="14"/>
        <color rgb="FFFF0000"/>
        <rFont val="ＭＳ Ｐ明朝"/>
        <family val="1"/>
        <charset val="128"/>
      </rPr>
      <t>個人</t>
    </r>
    <r>
      <rPr>
        <sz val="14"/>
        <rFont val="ＭＳ Ｐ明朝"/>
        <family val="1"/>
        <charset val="128"/>
      </rPr>
      <t>」と記載すること。
・専門性区分：該当する区分に「</t>
    </r>
    <r>
      <rPr>
        <sz val="14"/>
        <color rgb="FFFF0000"/>
        <rFont val="ＭＳ Ｐ明朝"/>
        <family val="1"/>
        <charset val="128"/>
      </rPr>
      <t>✓</t>
    </r>
    <r>
      <rPr>
        <sz val="14"/>
        <rFont val="ＭＳ Ｐ明朝"/>
        <family val="1"/>
        <charset val="128"/>
      </rPr>
      <t xml:space="preserve">」を入力 </t>
    </r>
    <r>
      <rPr>
        <sz val="14"/>
        <color rgb="FFFF0000"/>
        <rFont val="ＭＳ Ｐ明朝"/>
        <family val="1"/>
        <charset val="128"/>
      </rPr>
      <t>※熱・電気の場合は両方に✓を入れること。</t>
    </r>
    <r>
      <rPr>
        <sz val="14"/>
        <rFont val="ＭＳ Ｐ明朝"/>
        <family val="1"/>
        <charset val="128"/>
      </rPr>
      <t xml:space="preserve">
・国家資格：該当する専門性区分の右欄プルダウンから選択
　</t>
    </r>
    <r>
      <rPr>
        <sz val="14"/>
        <color rgb="FFFF0000"/>
        <rFont val="ＭＳ Ｐ明朝"/>
        <family val="1"/>
        <charset val="128"/>
      </rPr>
      <t>※その他類する資格については「その他」を選択し、記載欄に入力
　※国家資格を保有していない場合は「経歴書参照」を選択</t>
    </r>
    <rPh sb="1" eb="6">
      <t>センモンカブンルイ</t>
    </rPh>
    <rPh sb="7" eb="9">
      <t>シエン</t>
    </rPh>
    <rPh sb="10" eb="12">
      <t>ジッシ</t>
    </rPh>
    <rPh sb="14" eb="16">
      <t>ショクイン</t>
    </rPh>
    <rPh sb="17" eb="19">
      <t>バアイ</t>
    </rPh>
    <rPh sb="21" eb="23">
      <t>ナイブ</t>
    </rPh>
    <rPh sb="25" eb="30">
      <t>ガイブセンモンカ</t>
    </rPh>
    <rPh sb="31" eb="33">
      <t>バアイ</t>
    </rPh>
    <rPh sb="35" eb="37">
      <t>ガイブ</t>
    </rPh>
    <rPh sb="39" eb="41">
      <t>センタク</t>
    </rPh>
    <rPh sb="48" eb="50">
      <t>デンワ</t>
    </rPh>
    <rPh sb="171" eb="173">
      <t>ガイトウ</t>
    </rPh>
    <rPh sb="182" eb="184">
      <t>ニュウリョク</t>
    </rPh>
    <rPh sb="186" eb="187">
      <t>ネツ</t>
    </rPh>
    <rPh sb="188" eb="190">
      <t>デンキ</t>
    </rPh>
    <rPh sb="191" eb="193">
      <t>バアイ</t>
    </rPh>
    <rPh sb="194" eb="196">
      <t>リョウホウ</t>
    </rPh>
    <rPh sb="199" eb="200">
      <t>イ</t>
    </rPh>
    <rPh sb="207" eb="211">
      <t>コッカシカク</t>
    </rPh>
    <rPh sb="212" eb="214">
      <t>ガイトウ</t>
    </rPh>
    <rPh sb="216" eb="221">
      <t>センモンセイクブン</t>
    </rPh>
    <rPh sb="222" eb="223">
      <t>ミギ</t>
    </rPh>
    <rPh sb="223" eb="224">
      <t>ラン</t>
    </rPh>
    <rPh sb="231" eb="233">
      <t>センタク</t>
    </rPh>
    <phoneticPr fontId="1"/>
  </si>
  <si>
    <r>
      <t>■支援対象者（予定）一覧：１行に１者を記載し、同一中小企業等の複数事業所を支援する場合、１行に１事業所を記載すること。
　※支援対象者要件を満たしていること。
・支援対象者（予定）名・事業所名・代表者名：具体名が挙げられる場合は記載し、特定できない場合は「</t>
    </r>
    <r>
      <rPr>
        <sz val="12"/>
        <color rgb="FFFF0000"/>
        <rFont val="ＭＳ Ｐ明朝"/>
        <family val="1"/>
        <charset val="128"/>
      </rPr>
      <t>個社未定</t>
    </r>
    <r>
      <rPr>
        <sz val="12"/>
        <rFont val="ＭＳ Ｐ明朝"/>
        <family val="1"/>
        <charset val="128"/>
      </rPr>
      <t xml:space="preserve">」と記載すること。
・所在地：事業所の所在地住所を記載すること。決定していないものについては、空欄で可。
・業種：一覧がプルダウン形式になっているため選択すること。決定していないものについては、空欄で可。
・掘り起こし属性・支援実施の可能性：該当する項目をプルダウンから選択すること。決定していないものについては、空欄で可。
</t>
    </r>
    <rPh sb="1" eb="6">
      <t>シエンタイショウシャ</t>
    </rPh>
    <rPh sb="7" eb="9">
      <t>ヨテイ</t>
    </rPh>
    <rPh sb="10" eb="12">
      <t>イチラン</t>
    </rPh>
    <rPh sb="14" eb="15">
      <t>ギョウ</t>
    </rPh>
    <rPh sb="17" eb="18">
      <t>シャ</t>
    </rPh>
    <rPh sb="19" eb="21">
      <t>キサイ</t>
    </rPh>
    <rPh sb="23" eb="25">
      <t>ドウイツ</t>
    </rPh>
    <rPh sb="25" eb="27">
      <t>チュウショウ</t>
    </rPh>
    <rPh sb="27" eb="29">
      <t>キギョウ</t>
    </rPh>
    <rPh sb="29" eb="30">
      <t>トウ</t>
    </rPh>
    <rPh sb="31" eb="33">
      <t>フクスウ</t>
    </rPh>
    <rPh sb="33" eb="36">
      <t>ジギョウショ</t>
    </rPh>
    <rPh sb="37" eb="39">
      <t>シエン</t>
    </rPh>
    <rPh sb="41" eb="43">
      <t>バアイ</t>
    </rPh>
    <rPh sb="45" eb="46">
      <t>ギョウ</t>
    </rPh>
    <rPh sb="48" eb="51">
      <t>ジギョウショ</t>
    </rPh>
    <rPh sb="52" eb="54">
      <t>キサイ</t>
    </rPh>
    <rPh sb="62" eb="69">
      <t>シエンタイショウシャヨウケン</t>
    </rPh>
    <rPh sb="70" eb="71">
      <t>ミ</t>
    </rPh>
    <phoneticPr fontId="1"/>
  </si>
  <si>
    <t>※ No.1のエクセルデータは、１つのエクセルファイルで提出してください。
　　（シートをファイル内にコピーしたり別ファイルにしないでください。）</t>
    <phoneticPr fontId="1"/>
  </si>
  <si>
    <t>２．提出書類の有無</t>
    <rPh sb="2" eb="4">
      <t>テイシュツ</t>
    </rPh>
    <rPh sb="4" eb="6">
      <t>ショルイ</t>
    </rPh>
    <rPh sb="7" eb="9">
      <t>ウム</t>
    </rPh>
    <phoneticPr fontId="1"/>
  </si>
  <si>
    <t>１．個人情報の取得と利用について</t>
    <rPh sb="2" eb="4">
      <t>コジン</t>
    </rPh>
    <rPh sb="4" eb="6">
      <t>ジョウホウ</t>
    </rPh>
    <rPh sb="7" eb="9">
      <t>シュトク</t>
    </rPh>
    <rPh sb="10" eb="12">
      <t>リヨウ</t>
    </rPh>
    <phoneticPr fontId="1"/>
  </si>
  <si>
    <t>３．書類提出方法</t>
    <rPh sb="2" eb="4">
      <t>ショルイ</t>
    </rPh>
    <rPh sb="4" eb="6">
      <t>テイシュツ</t>
    </rPh>
    <rPh sb="6" eb="8">
      <t>ホウホウ</t>
    </rPh>
    <phoneticPr fontId="1"/>
  </si>
  <si>
    <t>ご申請の際は、「個人情報の取得と利用について」に同意が必要です。
ご提出前に本チェックシートにて書類の不足・不備等がないかをご確認ください。</t>
    <rPh sb="1" eb="3">
      <t>シンセイ</t>
    </rPh>
    <rPh sb="4" eb="5">
      <t>サイ</t>
    </rPh>
    <rPh sb="8" eb="12">
      <t>コジンジョウホウ</t>
    </rPh>
    <rPh sb="13" eb="15">
      <t>シュトク</t>
    </rPh>
    <rPh sb="16" eb="18">
      <t>リヨウ</t>
    </rPh>
    <rPh sb="24" eb="26">
      <t>ドウイ</t>
    </rPh>
    <rPh sb="27" eb="29">
      <t>ヒツヨウ</t>
    </rPh>
    <phoneticPr fontId="1"/>
  </si>
  <si>
    <t>個人情報について／提出資料チェックシート</t>
    <rPh sb="0" eb="4">
      <t>コジンジョウホウ</t>
    </rPh>
    <rPh sb="9" eb="11">
      <t>テイシュツ</t>
    </rPh>
    <phoneticPr fontId="1"/>
  </si>
  <si>
    <t>札幌商工会議所</t>
  </si>
  <si>
    <t>一般社団法人省エネ推進企業会フラットエナジー</t>
  </si>
  <si>
    <t>特定非営利活動法人循環型社会創造ネットワーク</t>
  </si>
  <si>
    <t>特定非営利活動法人環境パートナーシップいわて</t>
  </si>
  <si>
    <t>株式会社邑計画事務所</t>
  </si>
  <si>
    <t>株式会社あきぎんリサーチ＆コンサルティング</t>
  </si>
  <si>
    <t>特定非営利活動法人環境ネットやまがた</t>
  </si>
  <si>
    <t>継続申請</t>
    <rPh sb="0" eb="2">
      <t>ケイゾク</t>
    </rPh>
    <rPh sb="2" eb="4">
      <t>シンセイ</t>
    </rPh>
    <phoneticPr fontId="1"/>
  </si>
  <si>
    <t>在籍確認書類</t>
    <rPh sb="0" eb="6">
      <t>ザイセキカクニンショルイ</t>
    </rPh>
    <phoneticPr fontId="1"/>
  </si>
  <si>
    <t>雇用保険被保険者証（雇用保険被保険者資格取得等確認通知書）</t>
  </si>
  <si>
    <t>健康保険・厚生年金保険被保険者標準報酬決定通知書</t>
  </si>
  <si>
    <t>給与所得の源泉徴収票（最新年）</t>
  </si>
  <si>
    <t>登記事項証明書（法人における取締役の方）</t>
  </si>
  <si>
    <t>その他、当該企業の職員であることが証明できる書類</t>
  </si>
  <si>
    <t>雇用契約書・出向契約書等</t>
    <rPh sb="0" eb="5">
      <t>コヨウケイヤクショ</t>
    </rPh>
    <rPh sb="6" eb="11">
      <t>シュッコウケイヤクショ</t>
    </rPh>
    <rPh sb="11" eb="12">
      <t>トウ</t>
    </rPh>
    <phoneticPr fontId="1"/>
  </si>
  <si>
    <t>本事業の過去実績</t>
    <rPh sb="0" eb="3">
      <t>ホンジギョウ</t>
    </rPh>
    <rPh sb="4" eb="6">
      <t>カコ</t>
    </rPh>
    <rPh sb="6" eb="8">
      <t>ジッセキ</t>
    </rPh>
    <phoneticPr fontId="1"/>
  </si>
  <si>
    <t>本事業以外の中小企業の省エネ支援に関する実績
（直近３年間）</t>
    <rPh sb="0" eb="5">
      <t>ホンジギョウイガイ</t>
    </rPh>
    <rPh sb="6" eb="10">
      <t>チュウショウキギョウ</t>
    </rPh>
    <rPh sb="11" eb="12">
      <t>ショウ</t>
    </rPh>
    <rPh sb="14" eb="16">
      <t>シエン</t>
    </rPh>
    <rPh sb="17" eb="18">
      <t>カン</t>
    </rPh>
    <rPh sb="20" eb="22">
      <t>ジッセキ</t>
    </rPh>
    <rPh sb="24" eb="26">
      <t>チョッキン</t>
    </rPh>
    <rPh sb="26" eb="29">
      <t>サンネンカン</t>
    </rPh>
    <phoneticPr fontId="1"/>
  </si>
  <si>
    <r>
      <t xml:space="preserve">支援者数の計画
</t>
    </r>
    <r>
      <rPr>
        <sz val="9"/>
        <color theme="1"/>
        <rFont val="ＭＳ Ｐ明朝"/>
        <family val="1"/>
        <charset val="128"/>
      </rPr>
      <t>※継続事業者の場合、直近2年間の計画と実績も記載</t>
    </r>
    <rPh sb="2" eb="3">
      <t>シャ</t>
    </rPh>
    <rPh sb="3" eb="4">
      <t>スウ</t>
    </rPh>
    <rPh sb="5" eb="7">
      <t>ケイカク</t>
    </rPh>
    <rPh sb="17" eb="19">
      <t>バアイ</t>
    </rPh>
    <rPh sb="20" eb="22">
      <t>チョッキン</t>
    </rPh>
    <rPh sb="23" eb="25">
      <t>ネンカン</t>
    </rPh>
    <rPh sb="26" eb="28">
      <t>ケイカク</t>
    </rPh>
    <rPh sb="29" eb="31">
      <t>ジッセキ</t>
    </rPh>
    <rPh sb="32" eb="34">
      <t>キサイ</t>
    </rPh>
    <phoneticPr fontId="1"/>
  </si>
  <si>
    <t>過去実績において計画と実績に乖離がある場合の理由と、R6年度の計画が達成できる根拠・対策等
※新規事業者の場合、今年度の計画を達成するための施策、根拠</t>
    <rPh sb="0" eb="2">
      <t>カコ</t>
    </rPh>
    <rPh sb="2" eb="4">
      <t>ジッセキ</t>
    </rPh>
    <rPh sb="8" eb="10">
      <t>ケイカク</t>
    </rPh>
    <rPh sb="11" eb="13">
      <t>ジッセキ</t>
    </rPh>
    <rPh sb="14" eb="16">
      <t>カイリ</t>
    </rPh>
    <rPh sb="19" eb="21">
      <t>バアイ</t>
    </rPh>
    <rPh sb="22" eb="24">
      <t>リユウ</t>
    </rPh>
    <rPh sb="28" eb="30">
      <t>ネンド</t>
    </rPh>
    <rPh sb="31" eb="33">
      <t>ケイカク</t>
    </rPh>
    <rPh sb="34" eb="36">
      <t>タッセイ</t>
    </rPh>
    <rPh sb="39" eb="41">
      <t>コンキョ</t>
    </rPh>
    <rPh sb="42" eb="44">
      <t>タイサク</t>
    </rPh>
    <rPh sb="44" eb="45">
      <t>トウ</t>
    </rPh>
    <rPh sb="48" eb="50">
      <t>シンキ</t>
    </rPh>
    <rPh sb="50" eb="52">
      <t>ジギョウ</t>
    </rPh>
    <rPh sb="52" eb="53">
      <t>シャ</t>
    </rPh>
    <rPh sb="54" eb="56">
      <t>バアイ</t>
    </rPh>
    <rPh sb="57" eb="60">
      <t>コンネンド</t>
    </rPh>
    <rPh sb="61" eb="63">
      <t>ケイカク</t>
    </rPh>
    <rPh sb="64" eb="66">
      <t>タッセイ</t>
    </rPh>
    <rPh sb="71" eb="73">
      <t>シサク</t>
    </rPh>
    <rPh sb="74" eb="76">
      <t>コンキョ</t>
    </rPh>
    <phoneticPr fontId="1"/>
  </si>
  <si>
    <t>実施方法・実施の狙い</t>
    <rPh sb="0" eb="4">
      <t>ジッシホウホウ</t>
    </rPh>
    <rPh sb="5" eb="7">
      <t>ジッシ</t>
    </rPh>
    <rPh sb="8" eb="9">
      <t>ネラ</t>
    </rPh>
    <phoneticPr fontId="1"/>
  </si>
  <si>
    <t>実施月</t>
    <rPh sb="0" eb="3">
      <t>ジッシヅキ</t>
    </rPh>
    <phoneticPr fontId="1"/>
  </si>
  <si>
    <t>調整費</t>
    <rPh sb="0" eb="3">
      <t>チョウセイヒ</t>
    </rPh>
    <phoneticPr fontId="1"/>
  </si>
  <si>
    <t>補助対象経費（円）</t>
    <rPh sb="0" eb="6">
      <t>ホジョタイショウケイヒ</t>
    </rPh>
    <rPh sb="7" eb="8">
      <t>エン</t>
    </rPh>
    <phoneticPr fontId="1"/>
  </si>
  <si>
    <t>近畿</t>
    <rPh sb="0" eb="2">
      <t>キンキ</t>
    </rPh>
    <phoneticPr fontId="1"/>
  </si>
  <si>
    <t>プラン金額</t>
    <rPh sb="3" eb="5">
      <t>キンガク</t>
    </rPh>
    <phoneticPr fontId="1"/>
  </si>
  <si>
    <t>稼働時間</t>
    <rPh sb="0" eb="4">
      <t>カドウジカン</t>
    </rPh>
    <phoneticPr fontId="1"/>
  </si>
  <si>
    <t>実施項目</t>
    <rPh sb="0" eb="4">
      <t>ジッシコウモク</t>
    </rPh>
    <phoneticPr fontId="1"/>
  </si>
  <si>
    <t>費目</t>
    <rPh sb="0" eb="2">
      <t>ヒモク</t>
    </rPh>
    <phoneticPr fontId="1"/>
  </si>
  <si>
    <t>省エネ支援事業費</t>
    <rPh sb="0" eb="1">
      <t>ショウ</t>
    </rPh>
    <rPh sb="3" eb="8">
      <t>シエンジギョウヒ</t>
    </rPh>
    <phoneticPr fontId="1"/>
  </si>
  <si>
    <t>事業活動費</t>
    <rPh sb="0" eb="5">
      <t>ジギョウカツドウヒ</t>
    </rPh>
    <phoneticPr fontId="1"/>
  </si>
  <si>
    <t>事前打ち合わせ</t>
    <rPh sb="0" eb="3">
      <t>ジゼンウ</t>
    </rPh>
    <rPh sb="4" eb="5">
      <t>ア</t>
    </rPh>
    <phoneticPr fontId="1"/>
  </si>
  <si>
    <t>セミナー関連費</t>
    <rPh sb="4" eb="7">
      <t>カンレンヒ</t>
    </rPh>
    <phoneticPr fontId="1"/>
  </si>
  <si>
    <t>（不課税）</t>
    <rPh sb="1" eb="4">
      <t>フカゼイ</t>
    </rPh>
    <phoneticPr fontId="1"/>
  </si>
  <si>
    <t>省エネ支援事業費 小計</t>
    <rPh sb="9" eb="11">
      <t>ショウケイ</t>
    </rPh>
    <phoneticPr fontId="1"/>
  </si>
  <si>
    <t>費用区分</t>
    <rPh sb="0" eb="4">
      <t>ヒヨウクブン</t>
    </rPh>
    <phoneticPr fontId="1"/>
  </si>
  <si>
    <t>パック時間</t>
    <rPh sb="3" eb="5">
      <t>ジカン</t>
    </rPh>
    <phoneticPr fontId="1"/>
  </si>
  <si>
    <t>金額</t>
    <rPh sb="0" eb="2">
      <t>キンガク</t>
    </rPh>
    <phoneticPr fontId="1"/>
  </si>
  <si>
    <t>外部団体との打ち合わせ</t>
    <rPh sb="0" eb="4">
      <t>ガイブダンタイ</t>
    </rPh>
    <rPh sb="6" eb="7">
      <t>ウ</t>
    </rPh>
    <rPh sb="8" eb="9">
      <t>ア</t>
    </rPh>
    <phoneticPr fontId="1"/>
  </si>
  <si>
    <t>支援先の掘り起こし</t>
    <rPh sb="0" eb="3">
      <t>シエンサキ</t>
    </rPh>
    <rPh sb="4" eb="5">
      <t>ホ</t>
    </rPh>
    <rPh sb="6" eb="7">
      <t>オ</t>
    </rPh>
    <phoneticPr fontId="1"/>
  </si>
  <si>
    <t>事業活動費 小計</t>
    <rPh sb="4" eb="5">
      <t>ヒ</t>
    </rPh>
    <rPh sb="6" eb="8">
      <t>ショウケイ</t>
    </rPh>
    <phoneticPr fontId="1"/>
  </si>
  <si>
    <t>省エネ支援事業費</t>
    <phoneticPr fontId="1"/>
  </si>
  <si>
    <t>事業活動費</t>
    <rPh sb="0" eb="2">
      <t>ジギョウ</t>
    </rPh>
    <rPh sb="2" eb="4">
      <t>カツドウ</t>
    </rPh>
    <rPh sb="4" eb="5">
      <t>ヒ</t>
    </rPh>
    <phoneticPr fontId="1"/>
  </si>
  <si>
    <t>補助対象経費
合計（円）</t>
    <rPh sb="0" eb="2">
      <t>ホジョ</t>
    </rPh>
    <rPh sb="2" eb="4">
      <t>タイショウ</t>
    </rPh>
    <rPh sb="4" eb="6">
      <t>ケイヒ</t>
    </rPh>
    <rPh sb="7" eb="9">
      <t>ゴウケイ</t>
    </rPh>
    <rPh sb="10" eb="11">
      <t>エン</t>
    </rPh>
    <phoneticPr fontId="1"/>
  </si>
  <si>
    <t>■ 外観写真欄</t>
    <rPh sb="2" eb="4">
      <t>ガイカン</t>
    </rPh>
    <rPh sb="4" eb="6">
      <t>シャシン</t>
    </rPh>
    <rPh sb="6" eb="7">
      <t>ラン</t>
    </rPh>
    <phoneticPr fontId="1"/>
  </si>
  <si>
    <t>※ポータルサイトに掲載されますので、申請者の拠点の外観であることが分かる写真</t>
    <rPh sb="18" eb="21">
      <t>シンセイシャ</t>
    </rPh>
    <rPh sb="22" eb="24">
      <t>キョテン</t>
    </rPh>
    <rPh sb="25" eb="27">
      <t>ガイカン</t>
    </rPh>
    <rPh sb="33" eb="34">
      <t>ワ</t>
    </rPh>
    <rPh sb="36" eb="38">
      <t>シャシン</t>
    </rPh>
    <phoneticPr fontId="1"/>
  </si>
  <si>
    <t>今年度新規申請</t>
    <rPh sb="0" eb="3">
      <t>コンネンド</t>
    </rPh>
    <rPh sb="3" eb="7">
      <t>シンキシンセイ</t>
    </rPh>
    <phoneticPr fontId="1"/>
  </si>
  <si>
    <t>本事業以外の省エネに係る
中小企業等の支援実績件数</t>
    <rPh sb="0" eb="5">
      <t>ホンジギョウイガイ</t>
    </rPh>
    <rPh sb="6" eb="7">
      <t>ショウ</t>
    </rPh>
    <rPh sb="10" eb="11">
      <t>カカ</t>
    </rPh>
    <rPh sb="13" eb="15">
      <t>チュウショウ</t>
    </rPh>
    <rPh sb="15" eb="17">
      <t>キギョウ</t>
    </rPh>
    <rPh sb="17" eb="18">
      <t>トウ</t>
    </rPh>
    <rPh sb="19" eb="21">
      <t>シエン</t>
    </rPh>
    <rPh sb="21" eb="23">
      <t>ジッセキ</t>
    </rPh>
    <rPh sb="23" eb="25">
      <t>ケンスウ</t>
    </rPh>
    <phoneticPr fontId="1"/>
  </si>
  <si>
    <t>再エネ支援に関する知見等
または再エネに係る中小企業等の代表的な支援事例</t>
    <rPh sb="16" eb="17">
      <t>サイ</t>
    </rPh>
    <rPh sb="20" eb="21">
      <t>カカ</t>
    </rPh>
    <rPh sb="22" eb="26">
      <t>チュウショウキギョウ</t>
    </rPh>
    <rPh sb="26" eb="27">
      <t>トウ</t>
    </rPh>
    <rPh sb="28" eb="31">
      <t>ダイヒョウテキ</t>
    </rPh>
    <rPh sb="32" eb="36">
      <t>シエンジレイ</t>
    </rPh>
    <phoneticPr fontId="1"/>
  </si>
  <si>
    <t>支出計画書 （別添２）</t>
    <rPh sb="0" eb="2">
      <t>シシュツ</t>
    </rPh>
    <rPh sb="2" eb="5">
      <t>ケイカクショ</t>
    </rPh>
    <phoneticPr fontId="1"/>
  </si>
  <si>
    <r>
      <t>７.補助事業の完了予定日：事業期間内（</t>
    </r>
    <r>
      <rPr>
        <b/>
        <sz val="11"/>
        <color rgb="FFFF0000"/>
        <rFont val="ＭＳ 明朝"/>
        <family val="1"/>
        <charset val="128"/>
      </rPr>
      <t>令和７年１月３１日まで</t>
    </r>
    <r>
      <rPr>
        <sz val="11"/>
        <color theme="1"/>
        <rFont val="ＭＳ 明朝"/>
        <family val="1"/>
        <charset val="128"/>
      </rPr>
      <t>）に設定されているか。</t>
    </r>
    <rPh sb="2" eb="6">
      <t>ホジョジギョウ</t>
    </rPh>
    <rPh sb="7" eb="9">
      <t>カンリョウ</t>
    </rPh>
    <rPh sb="9" eb="12">
      <t>ヨテイビ</t>
    </rPh>
    <rPh sb="13" eb="15">
      <t>ジギョウ</t>
    </rPh>
    <rPh sb="19" eb="21">
      <t>レイワ</t>
    </rPh>
    <phoneticPr fontId="1"/>
  </si>
  <si>
    <t xml:space="preserve">
令和６年度　中小企業等エネルギー利用最適化推進事業費
（地域エネルギー利用最適化取組支援事業）交付申請書</t>
    <rPh sb="1" eb="3">
      <t>レイワ</t>
    </rPh>
    <phoneticPr fontId="1"/>
  </si>
  <si>
    <t>特定非営利活動法人環境会議所東北</t>
  </si>
  <si>
    <t>株式会社那須環境技術センター</t>
  </si>
  <si>
    <t>一般社団法人ぐんまカーボンニュートラル推進会</t>
  </si>
  <si>
    <t>特定非営利活動法人環境ネットワーク埼玉</t>
  </si>
  <si>
    <t>特定非営利活動法人ＮＰＯテクノサポート</t>
  </si>
  <si>
    <t>一般社団法人銀座環境会議</t>
  </si>
  <si>
    <t>一般社団法人カーボンマネジメントイニシアティブ</t>
  </si>
  <si>
    <t>一般社団法人環境未来推進協議会</t>
  </si>
  <si>
    <t>小田原箱根商工会議所</t>
  </si>
  <si>
    <t>一般社団法人環境省エネ推進研究所</t>
  </si>
  <si>
    <t>一般社団法人富山ふるさと省エネ協会</t>
  </si>
  <si>
    <t>一般社団法人地域資源循環システム協会</t>
  </si>
  <si>
    <t>一般社団法人いしかわエネルギーマネジメント協会</t>
  </si>
  <si>
    <t>一般社団法人ふくいエネルギーマネジメント協会</t>
  </si>
  <si>
    <t>一般財団法人岐阜県公衆衛生検査センター</t>
  </si>
  <si>
    <t>一般社団法人静岡県環境資源協会</t>
  </si>
  <si>
    <t>一般社団法人中東遠タスクフォースセンター</t>
  </si>
  <si>
    <t>一般社団法人環境創造研究センター</t>
  </si>
  <si>
    <t>株式会社百五総合研究所</t>
  </si>
  <si>
    <t>一般社団法人エナジーセーブデザイン協会</t>
  </si>
  <si>
    <t>公益社団法人大阪技術振興協会</t>
  </si>
  <si>
    <t>一般社団法人省エネプラットフォーム協会</t>
  </si>
  <si>
    <t>一般社団法人環境エネルギー事業協会</t>
  </si>
  <si>
    <t>株式会社みのりアソシエイツ</t>
  </si>
  <si>
    <t>ＪＦＥ西日本ジーエス株式会社</t>
  </si>
  <si>
    <t>システム計装株式会社</t>
  </si>
  <si>
    <t>公益財団法人香川県環境保全公社</t>
  </si>
  <si>
    <t>宮地電機株式会社</t>
  </si>
  <si>
    <t>株式会社グリーンエキスパート</t>
  </si>
  <si>
    <t>一般社団法人エネルギーマネジメント協会</t>
  </si>
  <si>
    <t>株式会社九南</t>
  </si>
  <si>
    <t>特定非営利活動法人沖縄県環境管理技術センター</t>
  </si>
  <si>
    <t>健康保険被保険者証</t>
    <phoneticPr fontId="1"/>
  </si>
  <si>
    <t>Ｒ５年度事業</t>
    <rPh sb="2" eb="4">
      <t>ネンド</t>
    </rPh>
    <rPh sb="4" eb="6">
      <t>ジギョウ</t>
    </rPh>
    <phoneticPr fontId="1"/>
  </si>
  <si>
    <t>Ｒ６年度事業</t>
    <phoneticPr fontId="1"/>
  </si>
  <si>
    <r>
      <t xml:space="preserve">セミナー開催、チラシ・パンフレット制作、広報紙掲載等の計画を記載し、その取り組みの費用対効果を交え、必要な理由を具体的に説明すること。
</t>
    </r>
    <r>
      <rPr>
        <sz val="9"/>
        <color theme="1"/>
        <rFont val="ＭＳ Ｐ明朝"/>
        <family val="1"/>
        <charset val="128"/>
      </rPr>
      <t>例）
R６年度は●●●といった広報活動を行い、●●者の新規申し込みを見込む。なお、Ｒ５年度の実績では、セミナー開催費 約●●万円/回で、新規の支援申し込みが●●者あった。
また、PF事業のチラシ（約●万円）を作成し、●●県の金融機関にチラシを設置予定。●●県から●件の問い合わせを見込む。</t>
    </r>
    <rPh sb="4" eb="6">
      <t>カイサイ</t>
    </rPh>
    <rPh sb="17" eb="19">
      <t>セイサク</t>
    </rPh>
    <rPh sb="20" eb="23">
      <t>コウホウシ</t>
    </rPh>
    <rPh sb="23" eb="25">
      <t>ケイサイ</t>
    </rPh>
    <rPh sb="25" eb="26">
      <t>トウ</t>
    </rPh>
    <rPh sb="27" eb="29">
      <t>ケイカク</t>
    </rPh>
    <rPh sb="30" eb="32">
      <t>キサイ</t>
    </rPh>
    <rPh sb="36" eb="37">
      <t>ト</t>
    </rPh>
    <rPh sb="38" eb="39">
      <t>ク</t>
    </rPh>
    <rPh sb="47" eb="48">
      <t>マジ</t>
    </rPh>
    <rPh sb="50" eb="52">
      <t>ヒツヨウ</t>
    </rPh>
    <rPh sb="53" eb="55">
      <t>リユウ</t>
    </rPh>
    <rPh sb="56" eb="59">
      <t>グタイテキ</t>
    </rPh>
    <rPh sb="60" eb="62">
      <t>セツメイ</t>
    </rPh>
    <rPh sb="69" eb="70">
      <t>レイ</t>
    </rPh>
    <rPh sb="84" eb="88">
      <t>コウホウカツドウ</t>
    </rPh>
    <rPh sb="89" eb="90">
      <t>オコナ</t>
    </rPh>
    <rPh sb="197" eb="198">
      <t>ケン</t>
    </rPh>
    <phoneticPr fontId="1"/>
  </si>
  <si>
    <t>Ｒ５年度</t>
    <phoneticPr fontId="1"/>
  </si>
  <si>
    <t>①補助事業に従事する担当者名（職員）</t>
    <rPh sb="10" eb="13">
      <t>タントウシャ</t>
    </rPh>
    <rPh sb="13" eb="14">
      <t>メイ</t>
    </rPh>
    <rPh sb="15" eb="17">
      <t>ショクイン</t>
    </rPh>
    <phoneticPr fontId="1"/>
  </si>
  <si>
    <t>・事業費の四半期ごとの金額が自動算出されるが編集可能。
・編集する場合、経費（事業費）の合計及び年間の
　合計額は、（別紙１）の金額と整合させること。
・第１・四半期は４月～６月、第２・四半期は７月～９月、第３・
　四半期は１０月～１２月、第４・四半期は１月～３月を指す。</t>
    <rPh sb="1" eb="3">
      <t>ジギョウ</t>
    </rPh>
    <rPh sb="3" eb="4">
      <t>ヒ</t>
    </rPh>
    <rPh sb="5" eb="8">
      <t>シハンキ</t>
    </rPh>
    <rPh sb="11" eb="13">
      <t>キンガク</t>
    </rPh>
    <rPh sb="14" eb="18">
      <t>ジドウサンシュツ</t>
    </rPh>
    <rPh sb="28" eb="30">
      <t>ヘンシュウ</t>
    </rPh>
    <rPh sb="32" eb="34">
      <t>バアイ</t>
    </rPh>
    <rPh sb="35" eb="37">
      <t>ケイヒ</t>
    </rPh>
    <rPh sb="38" eb="41">
      <t>ジギョウヒ</t>
    </rPh>
    <rPh sb="45" eb="46">
      <t>オヨ</t>
    </rPh>
    <rPh sb="47" eb="49">
      <t>ネンカン</t>
    </rPh>
    <rPh sb="52" eb="53">
      <t>ガク</t>
    </rPh>
    <rPh sb="56" eb="58">
      <t>ベッシ</t>
    </rPh>
    <rPh sb="61" eb="63">
      <t>キンガク</t>
    </rPh>
    <rPh sb="64" eb="66">
      <t>セイゴウ</t>
    </rPh>
    <phoneticPr fontId="1"/>
  </si>
  <si>
    <t>（別添２）</t>
    <phoneticPr fontId="1"/>
  </si>
  <si>
    <r>
      <t xml:space="preserve">省エネに係る中小企業等の代表的な支援事例
※「本事業の過去実績」がある場合は入力不要
</t>
    </r>
    <r>
      <rPr>
        <b/>
        <sz val="10"/>
        <color rgb="FFFF0000"/>
        <rFont val="ＭＳ Ｐ明朝"/>
        <family val="1"/>
        <charset val="128"/>
      </rPr>
      <t>※本事業の過去実績がない場合は、３事例必須</t>
    </r>
    <rPh sb="0" eb="1">
      <t>ショウ</t>
    </rPh>
    <rPh sb="4" eb="5">
      <t>カカ</t>
    </rPh>
    <rPh sb="6" eb="8">
      <t>チュウショウ</t>
    </rPh>
    <rPh sb="8" eb="10">
      <t>キギョウ</t>
    </rPh>
    <rPh sb="10" eb="11">
      <t>トウ</t>
    </rPh>
    <rPh sb="12" eb="14">
      <t>ダイヒョウ</t>
    </rPh>
    <rPh sb="14" eb="15">
      <t>テキ</t>
    </rPh>
    <rPh sb="16" eb="18">
      <t>シエン</t>
    </rPh>
    <rPh sb="18" eb="20">
      <t>ジレイ</t>
    </rPh>
    <rPh sb="23" eb="26">
      <t>ホンジギョウ</t>
    </rPh>
    <rPh sb="27" eb="29">
      <t>カコ</t>
    </rPh>
    <rPh sb="29" eb="31">
      <t>ジッセキ</t>
    </rPh>
    <rPh sb="35" eb="37">
      <t>バアイ</t>
    </rPh>
    <rPh sb="38" eb="42">
      <t>ニュウリョクフヨウ</t>
    </rPh>
    <rPh sb="55" eb="57">
      <t>バアイ</t>
    </rPh>
    <rPh sb="60" eb="62">
      <t>ジレイ</t>
    </rPh>
    <rPh sb="62" eb="64">
      <t>ヒッス</t>
    </rPh>
    <phoneticPr fontId="1"/>
  </si>
  <si>
    <t>経歴書参照</t>
    <phoneticPr fontId="1"/>
  </si>
  <si>
    <t>その他諸経費
合計金額（円）</t>
    <rPh sb="2" eb="3">
      <t>タ</t>
    </rPh>
    <rPh sb="3" eb="6">
      <t>ショケイヒ</t>
    </rPh>
    <rPh sb="7" eb="11">
      <t>ゴウケイキンガク</t>
    </rPh>
    <rPh sb="12" eb="13">
      <t>エン</t>
    </rPh>
    <phoneticPr fontId="1"/>
  </si>
  <si>
    <r>
      <t>補助金の請求（概算払を含む）ができる期間まで、適切な事業運営ができる根拠を具体的に記載すること。</t>
    </r>
    <r>
      <rPr>
        <sz val="3"/>
        <color theme="1"/>
        <rFont val="ＭＳ Ｐ明朝"/>
        <family val="1"/>
        <charset val="128"/>
      </rPr>
      <t xml:space="preserve">
</t>
    </r>
    <r>
      <rPr>
        <sz val="9"/>
        <color theme="1"/>
        <rFont val="ＭＳ Ｐ明朝"/>
        <family val="1"/>
        <charset val="128"/>
      </rPr>
      <t>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r>
    <rPh sb="0" eb="3">
      <t>ホジョキン</t>
    </rPh>
    <rPh sb="4" eb="6">
      <t>セイキュウ</t>
    </rPh>
    <rPh sb="7" eb="10">
      <t>ガイサンバライ</t>
    </rPh>
    <rPh sb="11" eb="12">
      <t>フク</t>
    </rPh>
    <rPh sb="18" eb="20">
      <t>キカン</t>
    </rPh>
    <rPh sb="23" eb="25">
      <t>テキセツ</t>
    </rPh>
    <rPh sb="26" eb="30">
      <t>ジギョウウンエイ</t>
    </rPh>
    <rPh sb="34" eb="36">
      <t>コンキョ</t>
    </rPh>
    <rPh sb="37" eb="40">
      <t>グタイテキ</t>
    </rPh>
    <rPh sb="41" eb="43">
      <t>キサイ</t>
    </rPh>
    <rPh sb="50" eb="51">
      <t>レイ</t>
    </rPh>
    <rPh sb="87" eb="89">
      <t>コンキ</t>
    </rPh>
    <rPh sb="90" eb="94">
      <t>ジシュジギョウ</t>
    </rPh>
    <rPh sb="108" eb="110">
      <t>ウリアゲ</t>
    </rPh>
    <rPh sb="111" eb="113">
      <t>ミコ</t>
    </rPh>
    <rPh sb="123" eb="125">
      <t>ギンコウ</t>
    </rPh>
    <rPh sb="127" eb="129">
      <t>シテン</t>
    </rPh>
    <rPh sb="135" eb="136">
      <t>カ</t>
    </rPh>
    <rPh sb="137" eb="138">
      <t>イ</t>
    </rPh>
    <rPh sb="146" eb="148">
      <t>ソウダン</t>
    </rPh>
    <rPh sb="148" eb="149">
      <t>チュウ</t>
    </rPh>
    <rPh sb="155" eb="157">
      <t>イジョウ</t>
    </rPh>
    <rPh sb="161" eb="163">
      <t>セイサン</t>
    </rPh>
    <rPh sb="188" eb="192">
      <t>ジシュザイゲン</t>
    </rPh>
    <rPh sb="193" eb="197">
      <t>タイオウカノウ</t>
    </rPh>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</si>
  <si>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また、掘り起こし等に活用する外部団体（金融機関、その他中小企業支援機関等）とのネットワークについて、連携の目的や概要が分かるように具体的に記載すること。
</t>
    </r>
    <r>
      <rPr>
        <sz val="9"/>
        <color theme="1"/>
        <rFont val="ＭＳ Ｐ明朝"/>
        <family val="1"/>
        <charset val="128"/>
      </rPr>
      <t>例）
・掘り起こし方法：●●のネットワークを重点に掘り起こし活動を実施する。具体的には、●●業の●●という支援要望や、●●のようなターゲットに対して、
●●というような施策を行うことで掘り起こしに繋げていく。
・外部団体とのネットワーク：●●県よろず支援拠点とは自主事業で定期的にコミュニケーションをとっており、本事業での連携も可能
・目的・概要：職員の●● ●●は、●●県のよろず支援拠点の元職員であり、よろず支援拠点に省エネ相談があった中小企業を紹介してもらうことで
協力体制を構築する。</t>
    </r>
    <rPh sb="0" eb="5">
      <t>シエンタイショウシャ</t>
    </rPh>
    <rPh sb="6" eb="7">
      <t>ホ</t>
    </rPh>
    <rPh sb="8" eb="9">
      <t>オ</t>
    </rPh>
    <rPh sb="11" eb="13">
      <t>ホウホウ</t>
    </rPh>
    <rPh sb="42" eb="44">
      <t>キサイ</t>
    </rPh>
    <rPh sb="100" eb="102">
      <t>レンケイ</t>
    </rPh>
    <rPh sb="103" eb="105">
      <t>モクテキ</t>
    </rPh>
    <rPh sb="106" eb="108">
      <t>ガイヨウ</t>
    </rPh>
    <rPh sb="109" eb="110">
      <t>ワ</t>
    </rPh>
    <rPh sb="132" eb="133">
      <t>ホ</t>
    </rPh>
    <rPh sb="134" eb="135">
      <t>オ</t>
    </rPh>
    <rPh sb="137" eb="139">
      <t>ホウホウ</t>
    </rPh>
    <rPh sb="234" eb="236">
      <t>ガイブ</t>
    </rPh>
    <rPh sb="236" eb="238">
      <t>ダンタイ</t>
    </rPh>
    <rPh sb="259" eb="263">
      <t>ジシュジギョウ</t>
    </rPh>
    <rPh sb="264" eb="267">
      <t>テイキテキ</t>
    </rPh>
    <rPh sb="284" eb="287">
      <t>ホンジギョウ</t>
    </rPh>
    <rPh sb="289" eb="291">
      <t>レンケイ</t>
    </rPh>
    <rPh sb="292" eb="294">
      <t>カノウ</t>
    </rPh>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</si>
  <si>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R５年度は熱系専門家●名、電気系専門家●名でスタートし、各専門家の得意な業種にあわせてアサイン予定。外部専門家は大手●●会社等のOBが多く、
支援日程は支援対象者にあわせて柔軟に対応可能。
●●業を得意とする内部専門家が多数在籍していることから、●●業は内部専門家の稼働をメインとし、その他業種は外部専門家を中心に活用予定。</t>
    </r>
    <rPh sb="0" eb="3">
      <t>センモンカ</t>
    </rPh>
    <rPh sb="5" eb="7">
      <t>レンケイ</t>
    </rPh>
    <rPh sb="8" eb="10">
      <t>キョウリョク</t>
    </rPh>
    <rPh sb="13" eb="16">
      <t>センモンカ</t>
    </rPh>
    <rPh sb="27" eb="30">
      <t>センモンカ</t>
    </rPh>
    <rPh sb="39" eb="41">
      <t>キサイ</t>
    </rPh>
    <rPh sb="197" eb="198">
      <t>レイ</t>
    </rPh>
    <rPh sb="200" eb="205">
      <t>ナイブセンモンカ</t>
    </rPh>
    <rPh sb="208" eb="209">
      <t>シ</t>
    </rPh>
    <rPh sb="233" eb="234">
      <t>カン</t>
    </rPh>
    <phoneticPr fontId="1"/>
  </si>
  <si>
    <t>② 職員の在籍が確認できる書類（PDF）</t>
    <phoneticPr fontId="1"/>
  </si>
  <si>
    <t>職員の在籍が確認できる書類
（体制に含める職員の雇用契約書、出向協定書、在職証明書、労働者名簿等の写し等）</t>
    <phoneticPr fontId="1"/>
  </si>
  <si>
    <t>消費税を補助対象とする場合の確認書類
（所轄税務署への届出書や直近２期分の課税売上が分かるもの等）</t>
    <phoneticPr fontId="1"/>
  </si>
  <si>
    <t>公募要領P.41～42「別紙　個人情報の取得と利用について」に同意の上、申請します。</t>
    <rPh sb="0" eb="4">
      <t>コウボヨウリョウ</t>
    </rPh>
    <rPh sb="31" eb="33">
      <t>ドウイ</t>
    </rPh>
    <rPh sb="34" eb="35">
      <t>ウエ</t>
    </rPh>
    <rPh sb="36" eb="38">
      <t>シンセイ</t>
    </rPh>
    <phoneticPr fontId="1"/>
  </si>
  <si>
    <t>適用条件</t>
    <rPh sb="0" eb="4">
      <t>テキヨウジョウケン</t>
    </rPh>
    <phoneticPr fontId="1"/>
  </si>
  <si>
    <t>細目</t>
  </si>
  <si>
    <t>掘り起こし</t>
    <phoneticPr fontId="1"/>
  </si>
  <si>
    <t>1回あたりの調整費</t>
    <rPh sb="1" eb="2">
      <t>カイ</t>
    </rPh>
    <rPh sb="6" eb="9">
      <t>チョウセイヒ</t>
    </rPh>
    <phoneticPr fontId="1"/>
  </si>
  <si>
    <t>1回あたりの
その他費用</t>
    <rPh sb="9" eb="12">
      <t>タヒヨウ</t>
    </rPh>
    <phoneticPr fontId="1"/>
  </si>
  <si>
    <t>1回あたりの
会場借料</t>
    <rPh sb="7" eb="11">
      <t>カイジョウシャクリョウ</t>
    </rPh>
    <phoneticPr fontId="1"/>
  </si>
  <si>
    <t>省エネ支援事業費</t>
    <rPh sb="0" eb="1">
      <t>ショウ</t>
    </rPh>
    <rPh sb="3" eb="8">
      <t>シエンジギョウヒ</t>
    </rPh>
    <phoneticPr fontId="1"/>
  </si>
  <si>
    <t>〇</t>
    <phoneticPr fontId="1"/>
  </si>
  <si>
    <t>事業活動費
合計金額（円）</t>
    <rPh sb="0" eb="4">
      <t>ジギョウカツドウ</t>
    </rPh>
    <rPh sb="4" eb="5">
      <t>ヒ</t>
    </rPh>
    <rPh sb="6" eb="10">
      <t>ゴウケイキンガク</t>
    </rPh>
    <rPh sb="11" eb="12">
      <t>エン</t>
    </rPh>
    <phoneticPr fontId="1"/>
  </si>
  <si>
    <t>その他諸経費</t>
    <phoneticPr fontId="1"/>
  </si>
  <si>
    <r>
      <t>　【メールアドレス】
　　</t>
    </r>
    <r>
      <rPr>
        <u/>
        <sz val="20"/>
        <rFont val="ＭＳ 明朝"/>
        <family val="1"/>
        <charset val="128"/>
      </rPr>
      <t>chiiki-pf@sii.or.jp</t>
    </r>
    <r>
      <rPr>
        <sz val="20"/>
        <rFont val="ＭＳ 明朝"/>
        <family val="1"/>
        <charset val="128"/>
      </rPr>
      <t xml:space="preserve">
　【件名】
　（事業者名）【交付申請書】令和６年度　地域エネルギー利用最適化取組支援事業
　【宛先】
　　一般社団法人環境共創イニシアチブ　省エネお助け隊事務局 宛 </t>
    </r>
    <rPh sb="105" eb="106">
      <t>ショウ</t>
    </rPh>
    <rPh sb="109" eb="110">
      <t>タス</t>
    </rPh>
    <rPh sb="111" eb="112">
      <t>タイ</t>
    </rPh>
    <rPh sb="112" eb="115">
      <t>ジムキョク</t>
    </rPh>
    <phoneticPr fontId="1"/>
  </si>
  <si>
    <t>　</t>
  </si>
  <si>
    <r>
      <t xml:space="preserve">
公募要領P.32記載の審査項目、「C.補助事業の計画の妥当性・有効性」について、確認できるよう記載すること。
継続事業者は、上記過年度の計画と実績に乖離がある場合、その理由と対策について記載すること。
新規事業者は、今年度の支援計画を達成するための施策、根拠について記載すること。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の申込みが見込まれる。
過年度計画と実績に乖離があった理由と対策の例）
令和５年度は、自主事業が繁忙であり、外部専門家も多忙を極め稼働できない状況であったため計画未達となった。今年度は、支援活動体制を強化することで計画を達成する見込みである。</t>
    </r>
    <rPh sb="41" eb="43">
      <t>カクニン</t>
    </rPh>
    <rPh sb="48" eb="50">
      <t>キサイ</t>
    </rPh>
    <rPh sb="89" eb="91">
      <t>タイサク</t>
    </rPh>
    <rPh sb="103" eb="108">
      <t>シンキジギョウシャ</t>
    </rPh>
    <rPh sb="129" eb="131">
      <t>コンキョ</t>
    </rPh>
    <rPh sb="144" eb="146">
      <t>ケイカク</t>
    </rPh>
    <rPh sb="146" eb="148">
      <t>タッセイ</t>
    </rPh>
    <rPh sb="152" eb="154">
      <t>シサク</t>
    </rPh>
    <rPh sb="155" eb="157">
      <t>コンキョ</t>
    </rPh>
    <rPh sb="157" eb="158">
      <t>レイ</t>
    </rPh>
    <rPh sb="162" eb="163">
      <t>ケン</t>
    </rPh>
    <rPh sb="169" eb="171">
      <t>カコ</t>
    </rPh>
    <rPh sb="172" eb="174">
      <t>シエン</t>
    </rPh>
    <rPh sb="175" eb="176">
      <t>ウ</t>
    </rPh>
    <rPh sb="178" eb="180">
      <t>キギョウ</t>
    </rPh>
    <rPh sb="183" eb="185">
      <t>シンキ</t>
    </rPh>
    <rPh sb="186" eb="188">
      <t>キギョウ</t>
    </rPh>
    <rPh sb="189" eb="190">
      <t>スデ</t>
    </rPh>
    <rPh sb="193" eb="194">
      <t>シャ</t>
    </rPh>
    <rPh sb="194" eb="196">
      <t>ショウカイ</t>
    </rPh>
    <rPh sb="202" eb="204">
      <t>シンダン</t>
    </rPh>
    <rPh sb="205" eb="207">
      <t>シエン</t>
    </rPh>
    <rPh sb="208" eb="211">
      <t>コンネンド</t>
    </rPh>
    <rPh sb="211" eb="213">
      <t>ジッシ</t>
    </rPh>
    <rPh sb="215" eb="217">
      <t>ヨテイ</t>
    </rPh>
    <rPh sb="224" eb="225">
      <t>ケン</t>
    </rPh>
    <rPh sb="226" eb="230">
      <t>チュウショウキギョウ</t>
    </rPh>
    <rPh sb="230" eb="231">
      <t>ム</t>
    </rPh>
    <rPh sb="237" eb="239">
      <t>カイサイ</t>
    </rPh>
    <rPh sb="244" eb="246">
      <t>シンキ</t>
    </rPh>
    <rPh sb="247" eb="250">
      <t>モウシコミシャ</t>
    </rPh>
    <rPh sb="252" eb="253">
      <t>シャ</t>
    </rPh>
    <rPh sb="254" eb="255">
      <t>ホ</t>
    </rPh>
    <rPh sb="256" eb="257">
      <t>オ</t>
    </rPh>
    <rPh sb="259" eb="261">
      <t>ヨテイ</t>
    </rPh>
    <rPh sb="266" eb="268">
      <t>レイワ</t>
    </rPh>
    <rPh sb="269" eb="271">
      <t>ネンド</t>
    </rPh>
    <rPh sb="273" eb="277">
      <t>キンユウキカン</t>
    </rPh>
    <rPh sb="279" eb="281">
      <t>レンケイ</t>
    </rPh>
    <rPh sb="281" eb="283">
      <t>キョウカ</t>
    </rPh>
    <rPh sb="284" eb="285">
      <t>スス</t>
    </rPh>
    <rPh sb="290" eb="292">
      <t>トウガイ</t>
    </rPh>
    <rPh sb="292" eb="294">
      <t>キカン</t>
    </rPh>
    <rPh sb="297" eb="299">
      <t>ジギョウ</t>
    </rPh>
    <rPh sb="304" eb="306">
      <t>セッチ</t>
    </rPh>
    <rPh sb="308" eb="312">
      <t>セツビコウシン</t>
    </rPh>
    <rPh sb="313" eb="315">
      <t>ソウダン</t>
    </rPh>
    <rPh sb="319" eb="321">
      <t>チュウショウ</t>
    </rPh>
    <rPh sb="321" eb="323">
      <t>キギョウ</t>
    </rPh>
    <rPh sb="326" eb="328">
      <t>ジギョウ</t>
    </rPh>
    <rPh sb="329" eb="331">
      <t>ショウカイ</t>
    </rPh>
    <rPh sb="337" eb="339">
      <t>チョウセイ</t>
    </rPh>
    <rPh sb="340" eb="341">
      <t>ハカ</t>
    </rPh>
    <rPh sb="348" eb="349">
      <t>シャ</t>
    </rPh>
    <rPh sb="350" eb="352">
      <t>モウシコ</t>
    </rPh>
    <rPh sb="354" eb="356">
      <t>ミコ</t>
    </rPh>
    <rPh sb="362" eb="365">
      <t>カネンド</t>
    </rPh>
    <rPh sb="365" eb="367">
      <t>ケイカク</t>
    </rPh>
    <rPh sb="368" eb="370">
      <t>ジッセキ</t>
    </rPh>
    <rPh sb="371" eb="373">
      <t>カイリ</t>
    </rPh>
    <rPh sb="377" eb="379">
      <t>リユウ</t>
    </rPh>
    <rPh sb="380" eb="382">
      <t>タイサク</t>
    </rPh>
    <rPh sb="383" eb="384">
      <t>レイ</t>
    </rPh>
    <rPh sb="386" eb="388">
      <t>レイワ</t>
    </rPh>
    <rPh sb="389" eb="391">
      <t>ネンド</t>
    </rPh>
    <rPh sb="393" eb="397">
      <t>ジシュジギョウ</t>
    </rPh>
    <rPh sb="398" eb="400">
      <t>ハンボウ</t>
    </rPh>
    <rPh sb="404" eb="409">
      <t>ガイブセンモンカ</t>
    </rPh>
    <rPh sb="410" eb="412">
      <t>タボウ</t>
    </rPh>
    <rPh sb="413" eb="414">
      <t>キワ</t>
    </rPh>
    <rPh sb="415" eb="417">
      <t>カドウ</t>
    </rPh>
    <rPh sb="421" eb="423">
      <t>ジョウキョウ</t>
    </rPh>
    <rPh sb="429" eb="431">
      <t>ケイカク</t>
    </rPh>
    <rPh sb="431" eb="433">
      <t>ミタツ</t>
    </rPh>
    <rPh sb="438" eb="441">
      <t>コンネンド</t>
    </rPh>
    <rPh sb="443" eb="449">
      <t>シエンカツドウタイセイ</t>
    </rPh>
    <rPh sb="450" eb="452">
      <t>キョウカ</t>
    </rPh>
    <rPh sb="457" eb="459">
      <t>ケイカク</t>
    </rPh>
    <rPh sb="460" eb="462">
      <t>タッセイ</t>
    </rPh>
    <rPh sb="464" eb="466">
      <t>ミコ</t>
    </rPh>
    <phoneticPr fontId="1"/>
  </si>
  <si>
    <r>
      <t xml:space="preserve">※1 </t>
    </r>
    <r>
      <rPr>
        <b/>
        <sz val="11"/>
        <color rgb="FFFF0000"/>
        <rFont val="ＭＳ Ｐ明朝"/>
        <family val="1"/>
        <charset val="128"/>
      </rPr>
      <t>事業要件である拠点を有する都道府県は７者以上</t>
    </r>
    <r>
      <rPr>
        <sz val="11"/>
        <color theme="1"/>
        <rFont val="ＭＳ Ｐ明朝"/>
        <family val="1"/>
        <charset val="128"/>
      </rPr>
      <t>（複数の都道府県を支援する場合は、</t>
    </r>
    <r>
      <rPr>
        <b/>
        <sz val="11"/>
        <color rgb="FFFF0000"/>
        <rFont val="ＭＳ Ｐ明朝"/>
        <family val="1"/>
        <charset val="128"/>
      </rPr>
      <t>拠点以外の都道府県は５者以上</t>
    </r>
    <r>
      <rPr>
        <sz val="11"/>
        <color theme="1"/>
        <rFont val="ＭＳ Ｐ明朝"/>
        <family val="1"/>
        <charset val="128"/>
      </rPr>
      <t>）の中小企業等を支援すること。</t>
    </r>
    <rPh sb="26" eb="28">
      <t>フクスウ</t>
    </rPh>
    <rPh sb="29" eb="33">
      <t>トドウフケン</t>
    </rPh>
    <rPh sb="34" eb="36">
      <t>シエン</t>
    </rPh>
    <rPh sb="38" eb="40">
      <t>バアイ</t>
    </rPh>
    <rPh sb="42" eb="44">
      <t>キョテン</t>
    </rPh>
    <rPh sb="44" eb="46">
      <t>イガイ</t>
    </rPh>
    <phoneticPr fontId="1"/>
  </si>
  <si>
    <t>専門家資格証明書類
（専門家の有する資格証明書、又は経歴書）</t>
    <rPh sb="0" eb="3">
      <t>センモンカ</t>
    </rPh>
    <rPh sb="3" eb="5">
      <t>シカク</t>
    </rPh>
    <rPh sb="5" eb="7">
      <t>ショウメイ</t>
    </rPh>
    <rPh sb="7" eb="9">
      <t>ショルイ</t>
    </rPh>
    <phoneticPr fontId="1"/>
  </si>
  <si>
    <r>
      <rPr>
        <sz val="14"/>
        <rFont val="ＭＳ 明朝"/>
        <family val="1"/>
        <charset val="128"/>
      </rPr>
      <t>申請者</t>
    </r>
    <r>
      <rPr>
        <sz val="14"/>
        <color theme="1"/>
        <rFont val="ＭＳ 明朝"/>
        <family val="1"/>
        <charset val="128"/>
      </rPr>
      <t>の機関概要がわかる書類
（パンフレット、会社案内等）</t>
    </r>
    <rPh sb="0" eb="2">
      <t>シンセイ</t>
    </rPh>
    <rPh sb="2" eb="3">
      <t>シャ</t>
    </rPh>
    <rPh sb="4" eb="6">
      <t>キカン</t>
    </rPh>
    <rPh sb="6" eb="8">
      <t>ガイヨウ</t>
    </rPh>
    <rPh sb="12" eb="14">
      <t>ショルイ</t>
    </rPh>
    <rPh sb="23" eb="25">
      <t>カイシャ</t>
    </rPh>
    <rPh sb="25" eb="27">
      <t>アンナイ</t>
    </rPh>
    <rPh sb="27" eb="28">
      <t>トウ</t>
    </rPh>
    <phoneticPr fontId="1"/>
  </si>
  <si>
    <t>③ 専門家資格証明書類（PDF、JPEG）</t>
    <rPh sb="9" eb="11">
      <t>ショルイ</t>
    </rPh>
    <phoneticPr fontId="1"/>
  </si>
  <si>
    <r>
      <t xml:space="preserve">⑥ 登記事項証明書（PDF）
</t>
    </r>
    <r>
      <rPr>
        <sz val="14"/>
        <rFont val="ＭＳ 明朝"/>
        <family val="1"/>
        <charset val="128"/>
      </rPr>
      <t>　（履歴事項全部証明書／現在事項全部証明書の写し）
　　※特定非営利活動法人等の場合は、都道府県に提出した
　　　最新の事業報告書等の写し（所属役員名が分かるもの）</t>
    </r>
    <phoneticPr fontId="1"/>
  </si>
  <si>
    <t>⑦ 定款（PDF）</t>
    <phoneticPr fontId="1"/>
  </si>
  <si>
    <t>⑧ 消費税を補助対象とする場合の確認書類（PDF）</t>
    <phoneticPr fontId="1"/>
  </si>
  <si>
    <t>・活動体制確認：回答必須なので、必ず「はい」「いいえ」のどちらかにチェックを入れること。</t>
    <rPh sb="1" eb="7">
      <t>カツドウタイセイカクニン</t>
    </rPh>
    <rPh sb="8" eb="12">
      <t>カイトウヒッス</t>
    </rPh>
    <rPh sb="16" eb="17">
      <t>カナラ</t>
    </rPh>
    <rPh sb="38" eb="39">
      <t>イ</t>
    </rPh>
    <phoneticPr fontId="1"/>
  </si>
  <si>
    <t>・外観写真欄：写真の貼付は必須。必ず「png」または「jpg」形式の写真データを貼り付けること。</t>
    <rPh sb="1" eb="3">
      <t>ガイカン</t>
    </rPh>
    <rPh sb="3" eb="5">
      <t>シャシン</t>
    </rPh>
    <rPh sb="5" eb="6">
      <t>ラン</t>
    </rPh>
    <rPh sb="7" eb="9">
      <t>シャシン</t>
    </rPh>
    <rPh sb="10" eb="12">
      <t>テンプ</t>
    </rPh>
    <rPh sb="13" eb="15">
      <t>ヒッス</t>
    </rPh>
    <rPh sb="16" eb="17">
      <t>カナラ</t>
    </rPh>
    <rPh sb="31" eb="33">
      <t>ケイシキ</t>
    </rPh>
    <rPh sb="34" eb="36">
      <t>シャシン</t>
    </rPh>
    <rPh sb="40" eb="41">
      <t>ハ</t>
    </rPh>
    <rPh sb="42" eb="43">
      <t>ツ</t>
    </rPh>
    <phoneticPr fontId="1"/>
  </si>
  <si>
    <t>ファイナンシャルプランニング技能士（１級）</t>
    <rPh sb="19" eb="20">
      <t>キュウ</t>
    </rPh>
    <phoneticPr fontId="1"/>
  </si>
  <si>
    <t>ファイナンシャルプランニング技能士（２級）</t>
    <rPh sb="19" eb="20">
      <t>キュウ</t>
    </rPh>
    <phoneticPr fontId="1"/>
  </si>
  <si>
    <r>
      <t>※本シート作成前に、以下のシートを先に記載すること。
　　</t>
    </r>
    <r>
      <rPr>
        <b/>
        <sz val="20"/>
        <color rgb="FFFF0000"/>
        <rFont val="ＭＳ Ｐ明朝"/>
        <family val="1"/>
        <charset val="128"/>
      </rPr>
      <t xml:space="preserve">◆補助事業概要説明書(別添１)１～２
　　◆支援対象者(予定）一覧（別添４）
</t>
    </r>
    <rPh sb="51" eb="56">
      <t>シエンタイショウシャ</t>
    </rPh>
    <rPh sb="57" eb="59">
      <t>ヨテイ</t>
    </rPh>
    <rPh sb="60" eb="62">
      <t>イチラン</t>
    </rPh>
    <rPh sb="63" eb="65">
      <t>ベッテン</t>
    </rPh>
    <phoneticPr fontId="1"/>
  </si>
  <si>
    <r>
      <t>職員を列挙し、それぞれ本事業で担う役割を選択すること。
※職員区分を</t>
    </r>
    <r>
      <rPr>
        <b/>
        <sz val="10"/>
        <color rgb="FFFF0000"/>
        <rFont val="ＭＳ Ｐ明朝"/>
        <family val="1"/>
        <charset val="128"/>
      </rPr>
      <t>プルダウン</t>
    </r>
    <r>
      <rPr>
        <sz val="10"/>
        <color theme="1"/>
        <rFont val="ＭＳ Ｐ明朝"/>
        <family val="1"/>
        <charset val="128"/>
      </rPr>
      <t>で選択すること。
※拠点ごとに職員2名以上記載すること。
（職員とは）
当該組織で雇用され、補助事業に直接従事する者で、自治体、商工会議所、金融機関等の外部支援機関と連携し、中小企業等の省エネ活動を進めるために必要な課題・ニーズの掘り起こしに加えて、その他補助事業を管理運営するにあたって必要な業務全般に従事する者を指す。
職員の在籍確認書類を</t>
    </r>
    <r>
      <rPr>
        <b/>
        <sz val="10"/>
        <color rgb="FFFF0000"/>
        <rFont val="ＭＳ Ｐ明朝"/>
        <family val="1"/>
        <charset val="128"/>
      </rPr>
      <t>プルダウン</t>
    </r>
    <r>
      <rPr>
        <sz val="10"/>
        <color theme="1"/>
        <rFont val="ＭＳ Ｐ明朝"/>
        <family val="1"/>
        <charset val="128"/>
      </rPr>
      <t xml:space="preserve">から選択し、選択した書類を必ず提出すること。
</t>
    </r>
    <rPh sb="11" eb="14">
      <t>ホンジギョウ</t>
    </rPh>
    <rPh sb="15" eb="16">
      <t>ニナ</t>
    </rPh>
    <rPh sb="17" eb="19">
      <t>ヤクワリ</t>
    </rPh>
    <rPh sb="20" eb="22">
      <t>センタク</t>
    </rPh>
    <rPh sb="29" eb="33">
      <t>ショクインクブン</t>
    </rPh>
    <rPh sb="40" eb="42">
      <t>センタク</t>
    </rPh>
    <rPh sb="49" eb="51">
      <t>キョテン</t>
    </rPh>
    <rPh sb="54" eb="56">
      <t>ショクイン</t>
    </rPh>
    <rPh sb="57" eb="58">
      <t>メイ</t>
    </rPh>
    <rPh sb="58" eb="60">
      <t>イジョウ</t>
    </rPh>
    <rPh sb="60" eb="62">
      <t>キサイ</t>
    </rPh>
    <rPh sb="203" eb="205">
      <t>ショクイン</t>
    </rPh>
    <rPh sb="206" eb="208">
      <t>ザイセキ</t>
    </rPh>
    <rPh sb="208" eb="212">
      <t>カクニンショルイ</t>
    </rPh>
    <rPh sb="224" eb="226">
      <t>センタク</t>
    </rPh>
    <rPh sb="228" eb="230">
      <t>ショルイ</t>
    </rPh>
    <rPh sb="231" eb="232">
      <t>カナラ</t>
    </rPh>
    <rPh sb="233" eb="235">
      <t>テイシュツ</t>
    </rPh>
    <phoneticPr fontId="1"/>
  </si>
  <si>
    <r>
      <t xml:space="preserve">
</t>
    </r>
    <r>
      <rPr>
        <b/>
        <sz val="10"/>
        <color rgb="FFFF0000"/>
        <rFont val="ＭＳ Ｐ明朝"/>
        <family val="1"/>
        <charset val="128"/>
      </rPr>
      <t>本部を最上部に記載</t>
    </r>
    <r>
      <rPr>
        <sz val="10"/>
        <color theme="1"/>
        <rFont val="ＭＳ Ｐ明朝"/>
        <family val="1"/>
        <charset val="128"/>
      </rPr>
      <t>し、支援拠点が複数存在する場合は2項目以降に全て記載すること。
拠点ごとに、省エネお助け隊の職員のうち</t>
    </r>
    <r>
      <rPr>
        <b/>
        <sz val="10"/>
        <color rgb="FFFF0000"/>
        <rFont val="ＭＳ Ｐ明朝"/>
        <family val="1"/>
        <charset val="128"/>
      </rPr>
      <t>代表者２名</t>
    </r>
    <r>
      <rPr>
        <sz val="10"/>
        <color theme="1"/>
        <rFont val="ＭＳ Ｐ明朝"/>
        <family val="1"/>
        <charset val="128"/>
      </rPr>
      <t>を入力すること。
※休憩時間中に電話対応ができない場合は、受付時間に、休憩時間を抜いた時間を記載すること。下の例を参照。
例）
・管轄地域：当該拠点において管轄する支援対象地域を記載すること。
・電話番号：ハイフン有り、公開可能な電話番号を記載すること。</t>
    </r>
    <r>
      <rPr>
        <sz val="10"/>
        <color rgb="FF00B050"/>
        <rFont val="ＭＳ Ｐ明朝"/>
        <family val="1"/>
        <charset val="128"/>
      </rPr>
      <t xml:space="preserve">
</t>
    </r>
    <r>
      <rPr>
        <sz val="10"/>
        <color theme="1"/>
        <rFont val="ＭＳ Ｐ明朝"/>
        <family val="1"/>
        <charset val="128"/>
      </rPr>
      <t>・メールアドレス：当該拠点にて活動する職員と連絡可能なアドレスを記載すること。
・受付時間・曜日：当該拠点における公開情報を記載すること。
・郵便番号：ハイフン有り、半角英数字で入力すること。（123-4567）
・拠点住所：</t>
    </r>
    <r>
      <rPr>
        <b/>
        <sz val="10"/>
        <color rgb="FFFF0000"/>
        <rFont val="ＭＳ Ｐ明朝"/>
        <family val="1"/>
        <charset val="128"/>
      </rPr>
      <t>全角</t>
    </r>
    <r>
      <rPr>
        <sz val="10"/>
        <color theme="1"/>
        <rFont val="ＭＳ Ｐ明朝"/>
        <family val="1"/>
        <charset val="128"/>
      </rPr>
      <t xml:space="preserve">で記載し、補助事業者の事務所等以外の場合は会社名も記載すること。
</t>
    </r>
    <rPh sb="67" eb="69">
      <t>ニュウリョク</t>
    </rPh>
    <rPh sb="82" eb="86">
      <t>デンワタイオウ</t>
    </rPh>
    <rPh sb="91" eb="93">
      <t>バアイ</t>
    </rPh>
    <rPh sb="95" eb="99">
      <t>ウケツケジカン</t>
    </rPh>
    <rPh sb="101" eb="105">
      <t>キュウケイジカン</t>
    </rPh>
    <rPh sb="106" eb="107">
      <t>ヌ</t>
    </rPh>
    <rPh sb="109" eb="111">
      <t>ジカン</t>
    </rPh>
    <rPh sb="112" eb="114">
      <t>キサイ</t>
    </rPh>
    <rPh sb="119" eb="120">
      <t>シタ</t>
    </rPh>
    <rPh sb="121" eb="122">
      <t>レイ</t>
    </rPh>
    <rPh sb="123" eb="125">
      <t>サンショウ</t>
    </rPh>
    <rPh sb="137" eb="141">
      <t>カンカツチイキ</t>
    </rPh>
    <rPh sb="142" eb="146">
      <t>トウガイキョテン</t>
    </rPh>
    <rPh sb="150" eb="152">
      <t>カンカツ</t>
    </rPh>
    <rPh sb="154" eb="160">
      <t>シエンタイショウチイキ</t>
    </rPh>
    <rPh sb="161" eb="163">
      <t>キサイ</t>
    </rPh>
    <rPh sb="209" eb="213">
      <t>トウガイキョテン</t>
    </rPh>
    <rPh sb="215" eb="217">
      <t>カツドウ</t>
    </rPh>
    <rPh sb="219" eb="221">
      <t>ショクイン</t>
    </rPh>
    <rPh sb="222" eb="224">
      <t>レンラク</t>
    </rPh>
    <rPh sb="224" eb="226">
      <t>カノウ</t>
    </rPh>
    <rPh sb="232" eb="234">
      <t>キサイ</t>
    </rPh>
    <rPh sb="241" eb="245">
      <t>ウケツケジカン</t>
    </rPh>
    <rPh sb="246" eb="248">
      <t>ヨウビ</t>
    </rPh>
    <rPh sb="249" eb="253">
      <t>トウガイキョテン</t>
    </rPh>
    <rPh sb="257" eb="261">
      <t>コウカイジョウホウ</t>
    </rPh>
    <rPh sb="262" eb="264">
      <t>キサイ</t>
    </rPh>
    <phoneticPr fontId="1"/>
  </si>
  <si>
    <t>本事業で担う役割（プルダウンから複数選択可）</t>
  </si>
  <si>
    <t>非表示</t>
    <rPh sb="0" eb="1">
      <t>ヒ</t>
    </rPh>
    <rPh sb="1" eb="3">
      <t>ヒョウジ</t>
    </rPh>
    <phoneticPr fontId="1"/>
  </si>
  <si>
    <t>-</t>
  </si>
  <si>
    <t>※今年度新規申請の場合は、「本事業の過去実績」は記載不要</t>
    <phoneticPr fontId="1"/>
  </si>
  <si>
    <r>
      <rPr>
        <b/>
        <sz val="10"/>
        <color rgb="FFFF0000"/>
        <rFont val="ＭＳ Ｐ明朝"/>
        <family val="1"/>
        <charset val="128"/>
      </rPr>
      <t>（継続事業者のみ）</t>
    </r>
    <r>
      <rPr>
        <sz val="10"/>
        <color theme="1"/>
        <rFont val="ＭＳ Ｐ明朝"/>
        <family val="1"/>
        <charset val="128"/>
      </rPr>
      <t xml:space="preserve">
Ｒ４・Ｒ５年度事業の交付決定時における「計画支援者数」「計画額」、および実績報告時の「実績支援者数」「実績額」をそれぞれ記載すること。
※達成率は自動計算のため、記載不要
※金額の入力の際は「円」の入力は不要</t>
    </r>
    <rPh sb="1" eb="6">
      <t>ケイゾクジギョウシャ</t>
    </rPh>
    <rPh sb="15" eb="17">
      <t>ネンド</t>
    </rPh>
    <rPh sb="17" eb="19">
      <t>ジギョウ</t>
    </rPh>
    <rPh sb="20" eb="22">
      <t>コウフ</t>
    </rPh>
    <rPh sb="22" eb="25">
      <t>ケッテイジ</t>
    </rPh>
    <rPh sb="30" eb="32">
      <t>ケイカク</t>
    </rPh>
    <rPh sb="32" eb="35">
      <t>シエンシャ</t>
    </rPh>
    <rPh sb="35" eb="36">
      <t>スウ</t>
    </rPh>
    <rPh sb="38" eb="40">
      <t>ケイカク</t>
    </rPh>
    <rPh sb="40" eb="41">
      <t>ガク</t>
    </rPh>
    <rPh sb="46" eb="50">
      <t>ジッセキホウコク</t>
    </rPh>
    <rPh sb="50" eb="51">
      <t>ジ</t>
    </rPh>
    <rPh sb="61" eb="64">
      <t>ジッセキガク</t>
    </rPh>
    <rPh sb="70" eb="72">
      <t>キサイ</t>
    </rPh>
    <rPh sb="79" eb="82">
      <t>タッセイリツ</t>
    </rPh>
    <rPh sb="83" eb="87">
      <t>ジドウケイサン</t>
    </rPh>
    <phoneticPr fontId="1"/>
  </si>
  <si>
    <r>
      <rPr>
        <b/>
        <sz val="10"/>
        <color rgb="FFFF0000"/>
        <rFont val="ＭＳ Ｐ明朝"/>
        <family val="1"/>
        <charset val="128"/>
      </rPr>
      <t>前々期・前期</t>
    </r>
    <r>
      <rPr>
        <sz val="10"/>
        <color theme="1"/>
        <rFont val="ＭＳ Ｐ明朝"/>
        <family val="1"/>
        <charset val="128"/>
      </rPr>
      <t>の決算書内容に基づき、「純資産」「営業利益」「純利益」を入力すること。
※金額の入力の際は「円」の入力は不要</t>
    </r>
    <rPh sb="0" eb="2">
      <t>ゼンゼン</t>
    </rPh>
    <rPh sb="2" eb="3">
      <t>キ</t>
    </rPh>
    <rPh sb="4" eb="6">
      <t>ゼンキ</t>
    </rPh>
    <rPh sb="7" eb="10">
      <t>ケッサンショ</t>
    </rPh>
    <rPh sb="10" eb="12">
      <t>ナイヨウ</t>
    </rPh>
    <rPh sb="13" eb="14">
      <t>モト</t>
    </rPh>
    <rPh sb="18" eb="21">
      <t>ジュンシサン</t>
    </rPh>
    <rPh sb="23" eb="27">
      <t>エイギョウリエキ</t>
    </rPh>
    <rPh sb="29" eb="32">
      <t>ジュンリエキ</t>
    </rPh>
    <rPh sb="34" eb="36">
      <t>ニュウリョク</t>
    </rPh>
    <rPh sb="43" eb="45">
      <t>キンガク</t>
    </rPh>
    <rPh sb="46" eb="48">
      <t>ニュウリョク</t>
    </rPh>
    <rPh sb="49" eb="50">
      <t>サイ</t>
    </rPh>
    <rPh sb="52" eb="53">
      <t>エン</t>
    </rPh>
    <rPh sb="55" eb="57">
      <t>ニュウリョク</t>
    </rPh>
    <rPh sb="58" eb="60">
      <t>フヨウ</t>
    </rPh>
    <phoneticPr fontId="1"/>
  </si>
  <si>
    <t>今年度からの新規申請の場合は、プルダウンで「新規申請」を選択、本事業の過去実績がある「継続事業者」の場合は、「-」を選択</t>
    <rPh sb="0" eb="3">
      <t>コンネンド</t>
    </rPh>
    <rPh sb="6" eb="8">
      <t>シンキ</t>
    </rPh>
    <rPh sb="8" eb="10">
      <t>シンセイ</t>
    </rPh>
    <rPh sb="11" eb="13">
      <t>バアイ</t>
    </rPh>
    <rPh sb="22" eb="24">
      <t>シンキ</t>
    </rPh>
    <rPh sb="24" eb="26">
      <t>シンセイ</t>
    </rPh>
    <rPh sb="28" eb="30">
      <t>センタク</t>
    </rPh>
    <rPh sb="31" eb="32">
      <t>ホン</t>
    </rPh>
    <rPh sb="32" eb="34">
      <t>ジギョウ</t>
    </rPh>
    <rPh sb="35" eb="37">
      <t>カコ</t>
    </rPh>
    <rPh sb="37" eb="39">
      <t>ジッセキ</t>
    </rPh>
    <rPh sb="43" eb="45">
      <t>ケイゾク</t>
    </rPh>
    <rPh sb="45" eb="47">
      <t>ジギョウ</t>
    </rPh>
    <rPh sb="47" eb="48">
      <t>シャ</t>
    </rPh>
    <rPh sb="50" eb="52">
      <t>バアイ</t>
    </rPh>
    <rPh sb="58" eb="60">
      <t>センタク</t>
    </rPh>
    <phoneticPr fontId="1"/>
  </si>
  <si>
    <r>
      <t>①再エネに関する相談や支援に対応可能な場合は、支援実績の有無に関わらずそれらの知見について記載すること。
②再エネに関する支援実績がある場合は、代表的な支援事例について</t>
    </r>
    <r>
      <rPr>
        <b/>
        <sz val="10"/>
        <color rgb="FFFF0000"/>
        <rFont val="ＭＳ Ｐ明朝"/>
        <family val="1"/>
        <charset val="128"/>
      </rPr>
      <t>それぞれ</t>
    </r>
    <r>
      <rPr>
        <sz val="10"/>
        <color theme="1"/>
        <rFont val="ＭＳ Ｐ明朝"/>
        <family val="1"/>
        <charset val="128"/>
      </rPr>
      <t xml:space="preserve">記載すること。
</t>
    </r>
    <r>
      <rPr>
        <sz val="9"/>
        <color theme="1"/>
        <rFont val="ＭＳ Ｐ明朝"/>
        <family val="1"/>
        <charset val="128"/>
      </rPr>
      <t>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rPh sb="8" eb="10">
      <t>ソウダン</t>
    </rPh>
    <rPh sb="11" eb="13">
      <t>シエン</t>
    </rPh>
    <rPh sb="14" eb="18">
      <t>タイオウカノウ</t>
    </rPh>
    <rPh sb="39" eb="41">
      <t>チケン</t>
    </rPh>
    <phoneticPr fontId="1"/>
  </si>
  <si>
    <t>非表示</t>
    <rPh sb="0" eb="3">
      <t>ヒヒョウジ</t>
    </rPh>
    <phoneticPr fontId="1"/>
  </si>
  <si>
    <t>①セミナー関連</t>
    <rPh sb="5" eb="7">
      <t>カンレン</t>
    </rPh>
    <phoneticPr fontId="1"/>
  </si>
  <si>
    <t>②連絡会開催</t>
    <rPh sb="1" eb="4">
      <t>レンラクカイ</t>
    </rPh>
    <rPh sb="4" eb="6">
      <t>カイサイ</t>
    </rPh>
    <phoneticPr fontId="1"/>
  </si>
  <si>
    <t>③外部団体等打ち合わせ</t>
    <rPh sb="1" eb="3">
      <t>ガイブ</t>
    </rPh>
    <rPh sb="3" eb="5">
      <t>ダンタイ</t>
    </rPh>
    <rPh sb="5" eb="6">
      <t>トウ</t>
    </rPh>
    <rPh sb="6" eb="7">
      <t>ウ</t>
    </rPh>
    <rPh sb="8" eb="9">
      <t>ア</t>
    </rPh>
    <phoneticPr fontId="1"/>
  </si>
  <si>
    <t>セミナー関連</t>
    <rPh sb="4" eb="6">
      <t>カンレン</t>
    </rPh>
    <phoneticPr fontId="1"/>
  </si>
  <si>
    <t>連絡会開催</t>
    <rPh sb="3" eb="5">
      <t>カイサイ</t>
    </rPh>
    <phoneticPr fontId="1"/>
  </si>
  <si>
    <t>外部団体等打ち合わせ</t>
    <phoneticPr fontId="1"/>
  </si>
  <si>
    <t>その他費用項目
（会場借料除く）</t>
    <rPh sb="2" eb="3">
      <t>タ</t>
    </rPh>
    <rPh sb="3" eb="5">
      <t>ヒヨウ</t>
    </rPh>
    <rPh sb="5" eb="7">
      <t>コウモク</t>
    </rPh>
    <rPh sb="9" eb="13">
      <t>カイジョウシャクリョウ</t>
    </rPh>
    <rPh sb="13" eb="14">
      <t>ノゾ</t>
    </rPh>
    <phoneticPr fontId="1"/>
  </si>
  <si>
    <t>■ 事業活動費（セミナー関連・連絡会開催・掘り起こし・外部団体等打ち合わせ）</t>
    <rPh sb="2" eb="7">
      <t>ジギョウカツドウヒ</t>
    </rPh>
    <rPh sb="12" eb="14">
      <t>カンレン</t>
    </rPh>
    <rPh sb="18" eb="20">
      <t>カイサイ</t>
    </rPh>
    <rPh sb="21" eb="22">
      <t>ホ</t>
    </rPh>
    <rPh sb="23" eb="24">
      <t>オ</t>
    </rPh>
    <rPh sb="27" eb="29">
      <t>ガイブ</t>
    </rPh>
    <rPh sb="29" eb="31">
      <t>ダンタイ</t>
    </rPh>
    <rPh sb="31" eb="32">
      <t>トウ</t>
    </rPh>
    <rPh sb="32" eb="33">
      <t>ウ</t>
    </rPh>
    <rPh sb="34" eb="35">
      <t>ア</t>
    </rPh>
    <phoneticPr fontId="1"/>
  </si>
  <si>
    <t>240,700円
～
423,300円</t>
    <phoneticPr fontId="1"/>
  </si>
  <si>
    <t>カスタム診断
（個社に合わせて見積）</t>
    <rPh sb="4" eb="6">
      <t>シンダン</t>
    </rPh>
    <phoneticPr fontId="1"/>
  </si>
  <si>
    <t>上限額423,300円</t>
    <phoneticPr fontId="1"/>
  </si>
  <si>
    <t>プラン金額
（消費税抜き）</t>
    <rPh sb="3" eb="5">
      <t>キンガク</t>
    </rPh>
    <rPh sb="7" eb="10">
      <t>ショウヒゼイ</t>
    </rPh>
    <rPh sb="10" eb="11">
      <t>ヌ</t>
    </rPh>
    <phoneticPr fontId="1"/>
  </si>
  <si>
    <t>調整費
消費税不課税</t>
    <rPh sb="0" eb="3">
      <t>チョウセイヒ</t>
    </rPh>
    <rPh sb="4" eb="7">
      <t>ショウヒゼイ</t>
    </rPh>
    <rPh sb="7" eb="10">
      <t>フカゼイ</t>
    </rPh>
    <phoneticPr fontId="1"/>
  </si>
  <si>
    <t>公募要領P.26を参照すること</t>
    <rPh sb="0" eb="4">
      <t>コウボヨウリョウ</t>
    </rPh>
    <rPh sb="9" eb="11">
      <t>サンショウ</t>
    </rPh>
    <phoneticPr fontId="1"/>
  </si>
  <si>
    <t>専門家旅費合計（円）</t>
    <rPh sb="0" eb="3">
      <t>センモンカ</t>
    </rPh>
    <rPh sb="3" eb="5">
      <t>リョヒ</t>
    </rPh>
    <rPh sb="5" eb="7">
      <t>ゴウケイ</t>
    </rPh>
    <rPh sb="8" eb="9">
      <t>エン</t>
    </rPh>
    <phoneticPr fontId="1"/>
  </si>
  <si>
    <t>専門家1人あたりの
往復旅費（円）</t>
    <rPh sb="0" eb="3">
      <t>センモンカ</t>
    </rPh>
    <rPh sb="4" eb="5">
      <t>ヒト</t>
    </rPh>
    <rPh sb="10" eb="14">
      <t>オウフクリョヒ</t>
    </rPh>
    <rPh sb="15" eb="16">
      <t>エン</t>
    </rPh>
    <phoneticPr fontId="1"/>
  </si>
  <si>
    <t>1事業所あたりの
専門家稼働人数
（人数×訪問回数）</t>
    <rPh sb="1" eb="4">
      <t>ジギョウショ</t>
    </rPh>
    <rPh sb="9" eb="12">
      <t>センモンカ</t>
    </rPh>
    <rPh sb="12" eb="14">
      <t>カドウ</t>
    </rPh>
    <rPh sb="14" eb="16">
      <t>ニンズウ</t>
    </rPh>
    <rPh sb="18" eb="20">
      <t>ニンズ</t>
    </rPh>
    <rPh sb="21" eb="25">
      <t>ホウモンカイスウ</t>
    </rPh>
    <phoneticPr fontId="1"/>
  </si>
  <si>
    <t>※　書類の提出方法については、公募要領P.38を確認すること。zipファイルはSIIのホームページからダウンロード可能。</t>
    <rPh sb="2" eb="4">
      <t>ショルイ</t>
    </rPh>
    <rPh sb="5" eb="9">
      <t>テイシュツホウホウ</t>
    </rPh>
    <rPh sb="15" eb="19">
      <t>コウボヨウリョウ</t>
    </rPh>
    <rPh sb="24" eb="26">
      <t>カクニン</t>
    </rPh>
    <rPh sb="57" eb="59">
      <t>カノウ</t>
    </rPh>
    <phoneticPr fontId="1"/>
  </si>
  <si>
    <t>掘り起こし・外部団体等打ち合わせ</t>
    <rPh sb="0" eb="1">
      <t>ホ</t>
    </rPh>
    <rPh sb="2" eb="3">
      <t>オ</t>
    </rPh>
    <rPh sb="6" eb="8">
      <t>ガイブ</t>
    </rPh>
    <rPh sb="8" eb="11">
      <t>ダンタイトウ</t>
    </rPh>
    <rPh sb="11" eb="12">
      <t>ウ</t>
    </rPh>
    <rPh sb="13" eb="14">
      <t>ア</t>
    </rPh>
    <phoneticPr fontId="1"/>
  </si>
  <si>
    <t>会場借料</t>
    <rPh sb="0" eb="4">
      <t>カイジョウシャクリョウ</t>
    </rPh>
    <phoneticPr fontId="1"/>
  </si>
  <si>
    <t>講師・専門家謝金</t>
    <rPh sb="0" eb="2">
      <t>コウシ</t>
    </rPh>
    <rPh sb="3" eb="6">
      <t>センモンカ</t>
    </rPh>
    <rPh sb="6" eb="8">
      <t>シャキン</t>
    </rPh>
    <phoneticPr fontId="1"/>
  </si>
  <si>
    <t>事業活動
調整費</t>
    <rPh sb="0" eb="4">
      <t>ジギョウカツドウ</t>
    </rPh>
    <rPh sb="5" eb="8">
      <t>チョウセイヒ</t>
    </rPh>
    <phoneticPr fontId="1"/>
  </si>
  <si>
    <t>事業活動
旅費</t>
    <rPh sb="0" eb="2">
      <t>ジギョウ</t>
    </rPh>
    <rPh sb="2" eb="4">
      <t>カツドウ</t>
    </rPh>
    <rPh sb="5" eb="7">
      <t>リョヒ</t>
    </rPh>
    <phoneticPr fontId="1"/>
  </si>
  <si>
    <t>〇</t>
  </si>
  <si>
    <t>その他費用</t>
    <rPh sb="2" eb="3">
      <t>タ</t>
    </rPh>
    <rPh sb="3" eb="5">
      <t>ヒヨウ</t>
    </rPh>
    <phoneticPr fontId="1"/>
  </si>
  <si>
    <t>1回あたりの
講師・専門家謝金</t>
    <rPh sb="7" eb="9">
      <t>コウシ</t>
    </rPh>
    <rPh sb="10" eb="13">
      <t>センモンカ</t>
    </rPh>
    <rPh sb="13" eb="15">
      <t>シャキン</t>
    </rPh>
    <phoneticPr fontId="1"/>
  </si>
  <si>
    <t>1回あたりの
旅費</t>
    <rPh sb="1" eb="2">
      <t>カイ</t>
    </rPh>
    <rPh sb="7" eb="9">
      <t>リョヒ</t>
    </rPh>
    <phoneticPr fontId="1"/>
  </si>
  <si>
    <t>都道府県</t>
    <rPh sb="0" eb="4">
      <t>トドウフケン</t>
    </rPh>
    <phoneticPr fontId="1"/>
  </si>
  <si>
    <t>市区町村以降</t>
    <rPh sb="0" eb="6">
      <t>シクチョウソンイコウ</t>
    </rPh>
    <phoneticPr fontId="1"/>
  </si>
  <si>
    <r>
      <t>・申請者（法人・団体等）名は「補助事業概要説明書（別添１）」の申請者（法人・団体等）名を自動反映。
・計画支援対象者数、計画支援事業所数、個社未定、未定割合は自動算出のため入力不要。
・同一法人である複数事業所に対して支援活動を実施する場合は、</t>
    </r>
    <r>
      <rPr>
        <sz val="12"/>
        <color rgb="FFFF0000"/>
        <rFont val="ＭＳ Ｐ明朝"/>
        <family val="1"/>
        <charset val="128"/>
      </rPr>
      <t>１事業者につき原則３事業所まで</t>
    </r>
    <r>
      <rPr>
        <sz val="12"/>
        <rFont val="ＭＳ Ｐ明朝"/>
        <family val="1"/>
        <charset val="128"/>
      </rPr>
      <t>とする。３事業所を超える場合は、事前にＳＩＩへ相談すること。</t>
    </r>
    <rPh sb="51" eb="53">
      <t>ケイカク</t>
    </rPh>
    <rPh sb="53" eb="59">
      <t>シエンタイショウシャスウ</t>
    </rPh>
    <rPh sb="60" eb="62">
      <t>ケイカク</t>
    </rPh>
    <rPh sb="62" eb="64">
      <t>シエン</t>
    </rPh>
    <rPh sb="64" eb="68">
      <t>ジギョウショスウ</t>
    </rPh>
    <rPh sb="69" eb="73">
      <t>コシャミテイ</t>
    </rPh>
    <rPh sb="74" eb="78">
      <t>ミテイワリアイ</t>
    </rPh>
    <rPh sb="79" eb="83">
      <t>ジドウサンシュツ</t>
    </rPh>
    <rPh sb="86" eb="90">
      <t>ニュウリョクフヨウ</t>
    </rPh>
    <phoneticPr fontId="1"/>
  </si>
  <si>
    <r>
      <t>　中小企業等エネルギー利用最適化推進事業費（地域エネルギー利用最適化取組支援事業）交付規程（ＳＩＩ－ＢＮＡ２４０－０１－２４０４０３－Ｒ。以下「交付規程」という。）第５条の規定に基づき、下記のとおり申請します</t>
    </r>
    <r>
      <rPr>
        <sz val="11"/>
        <rFont val="ＭＳ 明朝"/>
        <family val="1"/>
        <charset val="128"/>
      </rPr>
      <t>。
　なお、補助金等に係る予算の執行の適正化に関する法律（昭和３０年法律第１７９号）、補助金等に係る予算の執行の適正化に関する法律施行令（昭和３０年政令第２５５号）、中小企業等エネルギー利用最適化推進事業費交付要綱（２０２１０１２５財資第２号）及び交付規程の定めるところに従うことを承知の上、申請します。</t>
    </r>
    <phoneticPr fontId="1"/>
  </si>
  <si>
    <t>その他資格①</t>
    <rPh sb="2" eb="3">
      <t>タ</t>
    </rPh>
    <rPh sb="3" eb="5">
      <t>シカク</t>
    </rPh>
    <phoneticPr fontId="1"/>
  </si>
  <si>
    <t>その他資格②</t>
    <rPh sb="2" eb="3">
      <t>タ</t>
    </rPh>
    <rPh sb="3" eb="5">
      <t>シカク</t>
    </rPh>
    <phoneticPr fontId="1"/>
  </si>
  <si>
    <t>（注）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また、外国人については、氏名欄にはアルファベットを、氏名カナ欄は当該アルファベットのカナ読みを記載すること。</t>
    <phoneticPr fontId="1"/>
  </si>
  <si>
    <r>
      <t>・支出計画書(別添２)の金額を自動反映のため入力不要。
  値を変更したい場合は支出計画書を修正すること。
　上限値は拠点あたり、</t>
    </r>
    <r>
      <rPr>
        <sz val="11"/>
        <color rgb="FFFF0000"/>
        <rFont val="ＭＳ 明朝"/>
        <family val="1"/>
        <charset val="128"/>
      </rPr>
      <t>５００万円</t>
    </r>
    <r>
      <rPr>
        <sz val="11"/>
        <color theme="1"/>
        <rFont val="ＭＳ 明朝"/>
        <family val="1"/>
        <charset val="128"/>
      </rPr>
      <t>。また、拠点に隣接する都道府県を
　支援対象地域とする場合、隣接する支援対象地域１都道府県ごとに、
　</t>
    </r>
    <r>
      <rPr>
        <sz val="11"/>
        <color rgb="FFFF0000"/>
        <rFont val="ＭＳ 明朝"/>
        <family val="1"/>
        <charset val="128"/>
      </rPr>
      <t>２５０万円</t>
    </r>
    <r>
      <rPr>
        <sz val="11"/>
        <color theme="1"/>
        <rFont val="ＭＳ 明朝"/>
        <family val="1"/>
        <charset val="128"/>
      </rPr>
      <t>を上限として追加を認める。</t>
    </r>
    <rPh sb="22" eb="26">
      <t>ニュウリョクフヨウ</t>
    </rPh>
    <phoneticPr fontId="1"/>
  </si>
  <si>
    <r>
      <t xml:space="preserve">補助事業概要説明書(別添１)から自動反映のため入力不要。
以下について確認すること。
・申請日（右上）：書類の提出日が記載されているか。
　※公募期間よりも後の日付にならないように注意。
</t>
    </r>
    <r>
      <rPr>
        <sz val="11"/>
        <color rgb="FFFF0000"/>
        <rFont val="ＭＳ 明朝"/>
        <family val="1"/>
        <charset val="128"/>
      </rPr>
      <t>　（入力可能期間：令和６年４月８日～５月７日）</t>
    </r>
    <r>
      <rPr>
        <sz val="11"/>
        <color theme="1"/>
        <rFont val="ＭＳ 明朝"/>
        <family val="1"/>
        <charset val="128"/>
      </rPr>
      <t xml:space="preserve">
・住所：会社概要等に記載の住所で、郵送物等が届く住所が都道府県から記載されているか。
・申請者名称：会社概要等に記載の名称が記載されているか。
・代表者等名：現在の代表者の【役職】・【氏名】が記載されているか。</t>
    </r>
    <rPh sb="18" eb="20">
      <t>ハンエイ</t>
    </rPh>
    <rPh sb="23" eb="27">
      <t>ニュウリョクフヨウ</t>
    </rPh>
    <rPh sb="29" eb="31">
      <t>イカ</t>
    </rPh>
    <rPh sb="49" eb="51">
      <t>ミギウエ</t>
    </rPh>
    <phoneticPr fontId="1"/>
  </si>
  <si>
    <r>
      <t>・申請日：西暦で、</t>
    </r>
    <r>
      <rPr>
        <b/>
        <sz val="10"/>
        <color rgb="FFFF0000"/>
        <rFont val="ＭＳ Ｐ明朝"/>
        <family val="1"/>
        <charset val="128"/>
      </rPr>
      <t>2024/4/8～2024/5/7</t>
    </r>
    <r>
      <rPr>
        <sz val="10"/>
        <color theme="1"/>
        <rFont val="ＭＳ Ｐ明朝"/>
        <family val="1"/>
        <charset val="128"/>
      </rPr>
      <t>の日付で入力すること。
・法人番号：ジービズインフォ掲載の</t>
    </r>
    <r>
      <rPr>
        <b/>
        <sz val="10"/>
        <color rgb="FFFF0000"/>
        <rFont val="ＭＳ Ｐ明朝"/>
        <family val="1"/>
        <charset val="128"/>
      </rPr>
      <t>13桁の法人番号</t>
    </r>
    <r>
      <rPr>
        <sz val="10"/>
        <color theme="1"/>
        <rFont val="ＭＳ Ｐ明朝"/>
        <family val="1"/>
        <charset val="128"/>
      </rPr>
      <t>を入力すること。（半角英数字）
・申請者（法人・団体等）名：全て（英数字も含めて）</t>
    </r>
    <r>
      <rPr>
        <b/>
        <sz val="10"/>
        <color rgb="FFFF0000"/>
        <rFont val="ＭＳ Ｐ明朝"/>
        <family val="1"/>
        <charset val="128"/>
      </rPr>
      <t>全角</t>
    </r>
    <r>
      <rPr>
        <sz val="10"/>
        <color theme="1"/>
        <rFont val="ＭＳ Ｐ明朝"/>
        <family val="1"/>
        <charset val="128"/>
      </rPr>
      <t>で入力すること。</t>
    </r>
    <r>
      <rPr>
        <b/>
        <sz val="10"/>
        <color rgb="FFFF0000"/>
        <rFont val="ＭＳ Ｐ明朝"/>
        <family val="1"/>
        <charset val="128"/>
      </rPr>
      <t>空白やスペースを入れないこと</t>
    </r>
    <r>
      <rPr>
        <sz val="10"/>
        <color rgb="FFFF0000"/>
        <rFont val="ＭＳ Ｐ明朝"/>
        <family val="1"/>
        <charset val="128"/>
      </rPr>
      <t>。</t>
    </r>
    <r>
      <rPr>
        <sz val="10"/>
        <color theme="1"/>
        <rFont val="ＭＳ Ｐ明朝"/>
        <family val="1"/>
        <charset val="128"/>
      </rPr>
      <t xml:space="preserve">
・代表者役職：登記事項証明書の記載と一致する代表者役職を</t>
    </r>
    <r>
      <rPr>
        <b/>
        <sz val="10"/>
        <color rgb="FFFF0000"/>
        <rFont val="ＭＳ Ｐ明朝"/>
        <family val="1"/>
        <charset val="128"/>
      </rPr>
      <t>全角</t>
    </r>
    <r>
      <rPr>
        <sz val="10"/>
        <color theme="1"/>
        <rFont val="ＭＳ Ｐ明朝"/>
        <family val="1"/>
        <charset val="128"/>
      </rPr>
      <t>で入力すること。
・補助事業の名称：「</t>
    </r>
    <r>
      <rPr>
        <b/>
        <sz val="10"/>
        <color rgb="FFFF0000"/>
        <rFont val="ＭＳ Ｐ明朝"/>
        <family val="1"/>
        <charset val="128"/>
      </rPr>
      <t>●●県および●●県の省エネお助け隊事業</t>
    </r>
    <r>
      <rPr>
        <sz val="10"/>
        <color theme="1"/>
        <rFont val="ＭＳ Ｐ明朝"/>
        <family val="1"/>
        <charset val="128"/>
      </rPr>
      <t>」など、支援対象地域と事業内容がわかるように記載すること。
・郵便番号：ハイフン</t>
    </r>
    <r>
      <rPr>
        <b/>
        <sz val="10"/>
        <color rgb="FFFF0000"/>
        <rFont val="ＭＳ Ｐ明朝"/>
        <family val="1"/>
        <charset val="128"/>
      </rPr>
      <t>有り</t>
    </r>
    <r>
      <rPr>
        <sz val="10"/>
        <color theme="1"/>
        <rFont val="ＭＳ Ｐ明朝"/>
        <family val="1"/>
        <charset val="128"/>
      </rPr>
      <t>、半角英数字で入力すること。（123-4567）
・住所：本社所在地は都道府県から、原則、登記事項証明書の記載と一致する住所を</t>
    </r>
    <r>
      <rPr>
        <b/>
        <sz val="10"/>
        <color rgb="FFFF0000"/>
        <rFont val="ＭＳ Ｐ明朝"/>
        <family val="1"/>
        <charset val="128"/>
      </rPr>
      <t>全角</t>
    </r>
    <r>
      <rPr>
        <sz val="10"/>
        <color theme="1"/>
        <rFont val="ＭＳ Ｐ明朝"/>
        <family val="1"/>
        <charset val="128"/>
      </rPr>
      <t>で入力すること。
・（建物名）：建物名がない場合は空白とする。
・支援対象地域：地方区分を選択すると、該当する都道府県が選択可能となる。</t>
    </r>
    <rPh sb="1" eb="4">
      <t>シンセイビ</t>
    </rPh>
    <rPh sb="5" eb="7">
      <t>セイレキ</t>
    </rPh>
    <rPh sb="27" eb="29">
      <t>ヒヅケ</t>
    </rPh>
    <rPh sb="30" eb="32">
      <t>ニュウリョク</t>
    </rPh>
    <rPh sb="39" eb="43">
      <t>ホウジンバンゴウ</t>
    </rPh>
    <rPh sb="80" eb="83">
      <t>シンセイシャ</t>
    </rPh>
    <rPh sb="84" eb="86">
      <t>ホウジン</t>
    </rPh>
    <rPh sb="87" eb="90">
      <t>ダンタイトウ</t>
    </rPh>
    <rPh sb="91" eb="92">
      <t>メイ</t>
    </rPh>
    <rPh sb="114" eb="116">
      <t>クウハク</t>
    </rPh>
    <rPh sb="122" eb="123">
      <t>イ</t>
    </rPh>
    <rPh sb="131" eb="134">
      <t>ダイヒョウシャ</t>
    </rPh>
    <rPh sb="134" eb="136">
      <t>ヤクショク</t>
    </rPh>
    <rPh sb="170" eb="174">
      <t>ホジョジギョウ</t>
    </rPh>
    <rPh sb="175" eb="177">
      <t>メイショウ</t>
    </rPh>
    <rPh sb="185" eb="188">
      <t>マルマルケン</t>
    </rPh>
    <rPh sb="193" eb="194">
      <t>タス</t>
    </rPh>
    <rPh sb="195" eb="196">
      <t>タイ</t>
    </rPh>
    <rPh sb="204" eb="206">
      <t>タイショウ</t>
    </rPh>
    <rPh sb="229" eb="233">
      <t>ユウビンバンゴウ</t>
    </rPh>
    <rPh sb="266" eb="268">
      <t>ジュウショ</t>
    </rPh>
    <rPh sb="316" eb="319">
      <t>タテモノメイ</t>
    </rPh>
    <rPh sb="338" eb="344">
      <t>シエンタイショウチイキ</t>
    </rPh>
    <rPh sb="345" eb="349">
      <t>チホウクブン</t>
    </rPh>
    <rPh sb="350" eb="352">
      <t>センタク</t>
    </rPh>
    <rPh sb="356" eb="358">
      <t>ガイトウ</t>
    </rPh>
    <rPh sb="360" eb="364">
      <t>トドウフケン</t>
    </rPh>
    <rPh sb="365" eb="369">
      <t>センタクカノウ</t>
    </rPh>
    <phoneticPr fontId="1"/>
  </si>
  <si>
    <r>
      <rPr>
        <b/>
        <sz val="10"/>
        <color rgb="FFFF0000"/>
        <rFont val="ＭＳ Ｐ明朝"/>
        <family val="1"/>
        <charset val="128"/>
      </rPr>
      <t>(新規申請のみ）
本事業以外での</t>
    </r>
    <r>
      <rPr>
        <sz val="10"/>
        <color theme="1"/>
        <rFont val="ＭＳ Ｐ明朝"/>
        <family val="1"/>
        <charset val="128"/>
      </rPr>
      <t xml:space="preserve">中小企業等に対する省エネに係る支援等の事例について記載すること。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当社の自主事業のコンサルティングにて、省エネ診断を行った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rPh sb="1" eb="5">
      <t>シンキシンセイ</t>
    </rPh>
    <rPh sb="33" eb="34">
      <t>トウ</t>
    </rPh>
    <rPh sb="35" eb="37">
      <t>ジレイ</t>
    </rPh>
    <rPh sb="41" eb="43">
      <t>キサイ</t>
    </rPh>
    <rPh sb="115" eb="116">
      <t>レイ</t>
    </rPh>
    <rPh sb="126" eb="127">
      <t>ケン</t>
    </rPh>
    <rPh sb="128" eb="133">
      <t>キンゾクカコウギョウ</t>
    </rPh>
    <rPh sb="134" eb="136">
      <t>コウジョウ</t>
    </rPh>
    <rPh sb="137" eb="141">
      <t>ジムショトウ</t>
    </rPh>
    <rPh sb="142" eb="144">
      <t>ショウメイ</t>
    </rPh>
    <rPh sb="145" eb="147">
      <t>マビ</t>
    </rPh>
    <rPh sb="149" eb="151">
      <t>ショウトウ</t>
    </rPh>
    <rPh sb="151" eb="152">
      <t>トウ</t>
    </rPh>
    <rPh sb="153" eb="154">
      <t>ショウ</t>
    </rPh>
    <rPh sb="156" eb="158">
      <t>トリクミ</t>
    </rPh>
    <rPh sb="159" eb="161">
      <t>ジッシ</t>
    </rPh>
    <rPh sb="165" eb="167">
      <t>キギョウ</t>
    </rPh>
    <rPh sb="169" eb="171">
      <t>セイサン</t>
    </rPh>
    <rPh sb="189" eb="191">
      <t>ソウダン</t>
    </rPh>
    <rPh sb="197" eb="199">
      <t>トウシャ</t>
    </rPh>
    <rPh sb="200" eb="204">
      <t>ジシュジギョウ</t>
    </rPh>
    <rPh sb="216" eb="217">
      <t>ショウ</t>
    </rPh>
    <rPh sb="222" eb="223">
      <t>オコナ</t>
    </rPh>
    <rPh sb="251" eb="253">
      <t>カツヨウ</t>
    </rPh>
    <rPh sb="274" eb="278">
      <t>ジムショトウ</t>
    </rPh>
    <rPh sb="294" eb="297">
      <t>テイアンゴ</t>
    </rPh>
    <rPh sb="298" eb="302">
      <t>チュウショウキギョウ</t>
    </rPh>
    <rPh sb="303" eb="304">
      <t>ショウ</t>
    </rPh>
    <rPh sb="306" eb="309">
      <t>タントウシャ</t>
    </rPh>
    <rPh sb="310" eb="312">
      <t>トリクミ</t>
    </rPh>
    <rPh sb="313" eb="315">
      <t>ジッシ</t>
    </rPh>
    <rPh sb="327" eb="329">
      <t>マンエン</t>
    </rPh>
    <rPh sb="330" eb="331">
      <t>ネン</t>
    </rPh>
    <rPh sb="332" eb="334">
      <t>サクゲン</t>
    </rPh>
    <rPh sb="335" eb="337">
      <t>タッセイ</t>
    </rPh>
    <phoneticPr fontId="1"/>
  </si>
  <si>
    <r>
      <rPr>
        <b/>
        <sz val="10"/>
        <color rgb="FFFF0000"/>
        <rFont val="ＭＳ Ｐ明朝"/>
        <family val="1"/>
        <charset val="128"/>
      </rPr>
      <t>（新規申請のみ）</t>
    </r>
    <r>
      <rPr>
        <sz val="10"/>
        <color theme="1"/>
        <rFont val="ＭＳ Ｐ明朝"/>
        <family val="1"/>
        <charset val="128"/>
      </rPr>
      <t xml:space="preserve">
過去３年間で、</t>
    </r>
    <r>
      <rPr>
        <b/>
        <sz val="10"/>
        <color rgb="FFFF0000"/>
        <rFont val="ＭＳ Ｐ明朝"/>
        <family val="1"/>
        <charset val="128"/>
      </rPr>
      <t>本事業以外での</t>
    </r>
    <r>
      <rPr>
        <sz val="10"/>
        <color theme="1"/>
        <rFont val="ＭＳ Ｐ明朝"/>
        <family val="1"/>
        <charset val="128"/>
      </rPr>
      <t>中小企業等に対する省エネに係る支援等の実績の件数を記載すること。</t>
    </r>
    <rPh sb="1" eb="5">
      <t>シンキシンセイ</t>
    </rPh>
    <rPh sb="9" eb="11">
      <t>カコ</t>
    </rPh>
    <rPh sb="12" eb="14">
      <t>ネンカン</t>
    </rPh>
    <rPh sb="16" eb="21">
      <t>ホンジギョウイガイ</t>
    </rPh>
    <rPh sb="23" eb="25">
      <t>チュウショウ</t>
    </rPh>
    <rPh sb="25" eb="27">
      <t>キギョウ</t>
    </rPh>
    <rPh sb="27" eb="28">
      <t>トウ</t>
    </rPh>
    <rPh sb="29" eb="30">
      <t>タイ</t>
    </rPh>
    <rPh sb="32" eb="33">
      <t>ショウ</t>
    </rPh>
    <rPh sb="36" eb="37">
      <t>カカ</t>
    </rPh>
    <rPh sb="38" eb="40">
      <t>シエン</t>
    </rPh>
    <rPh sb="40" eb="41">
      <t>トウ</t>
    </rPh>
    <rPh sb="42" eb="44">
      <t>ジッセキ</t>
    </rPh>
    <rPh sb="45" eb="47">
      <t>ケンスウ</t>
    </rPh>
    <rPh sb="48" eb="50">
      <t>キサイ</t>
    </rPh>
    <phoneticPr fontId="1"/>
  </si>
  <si>
    <t>①５０ｋｌ診断</t>
  </si>
  <si>
    <t>②３００ｋｌ診断</t>
  </si>
  <si>
    <t>③１，５００ｋｌ診断</t>
  </si>
  <si>
    <t>④３，０００ｋｌ診断</t>
  </si>
  <si>
    <t>26,000／件</t>
    <rPh sb="7" eb="8">
      <t>ケン</t>
    </rPh>
    <phoneticPr fontId="1"/>
  </si>
  <si>
    <t>29,000／件</t>
    <rPh sb="7" eb="8">
      <t>ケン</t>
    </rPh>
    <phoneticPr fontId="1"/>
  </si>
  <si>
    <t>カスタム伴走支援
（個社に合わせて見積）</t>
    <rPh sb="4" eb="6">
      <t>バンソウ</t>
    </rPh>
    <rPh sb="6" eb="8">
      <t>シエン</t>
    </rPh>
    <rPh sb="10" eb="12">
      <t>コシャ</t>
    </rPh>
    <rPh sb="13" eb="14">
      <t>ア</t>
    </rPh>
    <rPh sb="17" eb="19">
      <t>ミツモリ</t>
    </rPh>
    <phoneticPr fontId="3"/>
  </si>
  <si>
    <t>以下のいずれかに該当すること。
１．年間エネルギー使用量が５０ｋｌ以下の事業所
２．延床面積が２００㎡以下の事業所
３．ＳＩＩが個別に認めた場合</t>
    <phoneticPr fontId="1"/>
  </si>
  <si>
    <t>以下のいずれかに該当すること。
１．年間エネルギー使用量が５０ｋｌ超～３００ｋｌ以下の事業所
２．延床面積が２００㎡超～１，０００㎡以下の事業所
３．その他ＳＩＩが個別に認めた場合</t>
    <phoneticPr fontId="1"/>
  </si>
  <si>
    <t>以下のいずれかに該当すること。
１．年間エネルギー使用量が３００ｋｌ超～１，５００ｋｌ以下の事業所
２．延床面積が１，０００㎡超～２，０００㎡以下の事業所
３．建屋が２棟以上又は４階建て以上の事業所
４．その他ＳＩＩが個別に認めた場合</t>
    <phoneticPr fontId="1"/>
  </si>
  <si>
    <t>以下のいずれかに該当すること。 
１．年間エネルギー使用量が１，５００ｋｌ超～３，０００ｋｌ以下の事業所
２．延床面積が２，０００㎡超～５，０００㎡以下の事業所
３．建屋が３棟以上又は７階建て以上の事業所
４．その他ＳＩＩが個別に認めた場合</t>
    <phoneticPr fontId="1"/>
  </si>
  <si>
    <t>以下のいずれかに該当すること。 
・年間エネルギー使用量が３，０００ｋｌ超の事業所
・延床面積が５，０００㎡超の事業所
・建屋が４棟以上又は１０階建て以上の事業所
・その他ＳＩＩが個別に認めた場合</t>
    <rPh sb="0" eb="2">
      <t>イカ</t>
    </rPh>
    <rPh sb="8" eb="10">
      <t>ガイトウ</t>
    </rPh>
    <rPh sb="18" eb="20">
      <t>ネンカン</t>
    </rPh>
    <rPh sb="25" eb="28">
      <t>シヨウリョウ</t>
    </rPh>
    <rPh sb="36" eb="37">
      <t>チョウ</t>
    </rPh>
    <rPh sb="38" eb="41">
      <t>ジギョウショ</t>
    </rPh>
    <rPh sb="43" eb="47">
      <t>ノベユカメンセキ</t>
    </rPh>
    <rPh sb="54" eb="55">
      <t>チョウ</t>
    </rPh>
    <rPh sb="56" eb="59">
      <t>ジギョウショ</t>
    </rPh>
    <rPh sb="61" eb="63">
      <t>タテヤ</t>
    </rPh>
    <rPh sb="65" eb="66">
      <t>トウ</t>
    </rPh>
    <rPh sb="66" eb="68">
      <t>イジョウ</t>
    </rPh>
    <rPh sb="68" eb="69">
      <t>マタ</t>
    </rPh>
    <rPh sb="72" eb="74">
      <t>カイダ</t>
    </rPh>
    <rPh sb="75" eb="77">
      <t>イジョウ</t>
    </rPh>
    <rPh sb="78" eb="81">
      <t>ジギョウショ</t>
    </rPh>
    <rPh sb="85" eb="86">
      <t>タ</t>
    </rPh>
    <rPh sb="90" eb="92">
      <t>コベツ</t>
    </rPh>
    <rPh sb="93" eb="94">
      <t>ミト</t>
    </rPh>
    <rPh sb="96" eb="98">
      <t>バアイ</t>
    </rPh>
    <phoneticPr fontId="1"/>
  </si>
  <si>
    <t>５０ｋｌ診断</t>
    <phoneticPr fontId="1"/>
  </si>
  <si>
    <t>３００ｋｌ診断</t>
    <phoneticPr fontId="1"/>
  </si>
  <si>
    <t>１，５００ｋｌ診断</t>
    <phoneticPr fontId="1"/>
  </si>
  <si>
    <t>３，０００ｋｌ診断</t>
    <phoneticPr fontId="1"/>
  </si>
  <si>
    <t>カスタム伴走支援
（個社に合わせて見積）</t>
    <rPh sb="4" eb="6">
      <t>バンソウ</t>
    </rPh>
    <rPh sb="6" eb="8">
      <t>シエン</t>
    </rPh>
    <phoneticPr fontId="1"/>
  </si>
  <si>
    <r>
      <t xml:space="preserve">
実施回数および実施月の見込みについて入力すること。
※本事業の周知等を目的とした広報活動について、支援活動が可能な時期での実施を計画すること。
※</t>
    </r>
    <r>
      <rPr>
        <b/>
        <sz val="10"/>
        <color rgb="FFFF0000"/>
        <rFont val="ＭＳ Ｐ明朝"/>
        <family val="1"/>
        <charset val="128"/>
      </rPr>
      <t>実施予定が無い場合は回数等に「0」と記入</t>
    </r>
    <r>
      <rPr>
        <sz val="10"/>
        <color theme="1"/>
        <rFont val="ＭＳ Ｐ明朝"/>
        <family val="1"/>
        <charset val="128"/>
      </rPr>
      <t>すること。
例）</t>
    </r>
    <rPh sb="12" eb="14">
      <t>ミコ</t>
    </rPh>
    <rPh sb="19" eb="21">
      <t>ニュウリョク</t>
    </rPh>
    <rPh sb="74" eb="78">
      <t>ジッシヨテイ</t>
    </rPh>
    <rPh sb="84" eb="87">
      <t>カイスウトウ</t>
    </rPh>
    <rPh sb="92" eb="94">
      <t>キニュウ</t>
    </rPh>
    <rPh sb="100" eb="101">
      <t>レイ</t>
    </rPh>
    <phoneticPr fontId="1"/>
  </si>
  <si>
    <t>プラン名</t>
    <rPh sb="3" eb="4">
      <t>メイ</t>
    </rPh>
    <phoneticPr fontId="1"/>
  </si>
  <si>
    <t>省エネ診断</t>
    <rPh sb="0" eb="1">
      <t>ショウ</t>
    </rPh>
    <rPh sb="3" eb="5">
      <t>シンダン</t>
    </rPh>
    <phoneticPr fontId="1"/>
  </si>
  <si>
    <t>省エネ伴走支援</t>
    <rPh sb="0" eb="1">
      <t>ショウ</t>
    </rPh>
    <rPh sb="3" eb="5">
      <t>バンソウ</t>
    </rPh>
    <rPh sb="5" eb="7">
      <t>シエン</t>
    </rPh>
    <phoneticPr fontId="1"/>
  </si>
  <si>
    <t>省エネ
診断</t>
    <rPh sb="0" eb="1">
      <t>ショウ</t>
    </rPh>
    <rPh sb="4" eb="6">
      <t>シンダン</t>
    </rPh>
    <phoneticPr fontId="1"/>
  </si>
  <si>
    <t>省エネ
伴走
支援</t>
    <rPh sb="0" eb="1">
      <t>ショウ</t>
    </rPh>
    <rPh sb="4" eb="6">
      <t>バンソウ</t>
    </rPh>
    <rPh sb="7" eb="9">
      <t>シエン</t>
    </rPh>
    <phoneticPr fontId="1"/>
  </si>
  <si>
    <r>
      <t>■ 事業活動費（セミナー関連）（連絡会開催）（掘り起こし）（外部団体等打ち合わせ）
：対象地域ごとに、支出計画を作成すること。
①セミナー関連
・実施回数が、補助事業概要説明書(別添１)３の①セミナー関連の回数と一致しているか確認すること。
・講師謝金：</t>
    </r>
    <r>
      <rPr>
        <b/>
        <sz val="14"/>
        <color rgb="FFFF0000"/>
        <rFont val="ＭＳ Ｐ明朝"/>
        <family val="1"/>
        <charset val="128"/>
      </rPr>
      <t>上限額５０，０００円／回（１人あたり）</t>
    </r>
    <r>
      <rPr>
        <sz val="14"/>
        <color theme="1"/>
        <rFont val="ＭＳ Ｐ明朝"/>
        <family val="1"/>
        <charset val="128"/>
      </rPr>
      <t xml:space="preserve">
・その他費用：会場借料費及び印刷費等（実費）
・旅費：（実費）
※公募要領P.13以降をよく確認のうえ、補助対象経費のみを記載すること。
②連絡会開催
・実施回数が、補助事業概要説明書(別添１)３の②連絡会開催の回数と一致しているか確認すること。
・講師謝金：</t>
    </r>
    <r>
      <rPr>
        <b/>
        <sz val="14"/>
        <color rgb="FFFF0000"/>
        <rFont val="ＭＳ Ｐ明朝"/>
        <family val="1"/>
        <charset val="128"/>
      </rPr>
      <t>上限額５０，０００円／回（１人あたり）</t>
    </r>
    <r>
      <rPr>
        <sz val="14"/>
        <color theme="1"/>
        <rFont val="ＭＳ Ｐ明朝"/>
        <family val="1"/>
        <charset val="128"/>
      </rPr>
      <t xml:space="preserve">
・外部専門家謝金：</t>
    </r>
    <r>
      <rPr>
        <b/>
        <sz val="14"/>
        <color rgb="FFFF0000"/>
        <rFont val="ＭＳ Ｐ明朝"/>
        <family val="1"/>
        <charset val="128"/>
      </rPr>
      <t>上限額４，０００円／時（１人あたり）</t>
    </r>
    <r>
      <rPr>
        <sz val="14"/>
        <color theme="1"/>
        <rFont val="ＭＳ Ｐ明朝"/>
        <family val="1"/>
        <charset val="128"/>
      </rPr>
      <t xml:space="preserve">
・その他費用：会場借料費及び印刷費等（実費）
・旅費（実費）
※公募要領P.13以降をよく確認のうえ、補助対象経費のみを記載すること。
③掘り起こし
・旅費（実費）
※公募要領P.13以降をよく確認のうえ、補助対象経費のみを記載すること。
④外部団体等打ち合わせ
・旅費（実費）
 ※公募要領P.13以降をよく確認のうえ、補助対象経費のみを記載すること。
</t>
    </r>
    <rPh sb="12" eb="14">
      <t>カンレン</t>
    </rPh>
    <rPh sb="19" eb="21">
      <t>カイサイ</t>
    </rPh>
    <rPh sb="23" eb="24">
      <t>ホ</t>
    </rPh>
    <rPh sb="25" eb="26">
      <t>オ</t>
    </rPh>
    <rPh sb="32" eb="35">
      <t>ダンタイトウ</t>
    </rPh>
    <rPh sb="43" eb="45">
      <t>タイショウ</t>
    </rPh>
    <rPh sb="76" eb="78">
      <t>カンレン</t>
    </rPh>
    <rPh sb="107" eb="109">
      <t>カンレン</t>
    </rPh>
    <rPh sb="158" eb="160">
      <t>ヒヨウ</t>
    </rPh>
    <rPh sb="173" eb="175">
      <t>ジッピ</t>
    </rPh>
    <rPh sb="178" eb="180">
      <t>リョヒ</t>
    </rPh>
    <rPh sb="182" eb="184">
      <t>ジッピ</t>
    </rPh>
    <rPh sb="195" eb="197">
      <t>イコウ</t>
    </rPh>
    <rPh sb="228" eb="230">
      <t>カイサイ</t>
    </rPh>
    <rPh sb="258" eb="260">
      <t>カイサイ</t>
    </rPh>
    <rPh sb="357" eb="359">
      <t>リョヒ</t>
    </rPh>
    <rPh sb="360" eb="362">
      <t>ジッピ</t>
    </rPh>
    <rPh sb="403" eb="404">
      <t>ホ</t>
    </rPh>
    <rPh sb="405" eb="406">
      <t>オ</t>
    </rPh>
    <rPh sb="410" eb="412">
      <t>リョヒ</t>
    </rPh>
    <rPh sb="413" eb="415">
      <t>ジッピ</t>
    </rPh>
    <rPh sb="426" eb="428">
      <t>イコウ</t>
    </rPh>
    <rPh sb="441" eb="446">
      <t>ガイブセンモンカ</t>
    </rPh>
    <rPh sb="446" eb="448">
      <t>シャキン</t>
    </rPh>
    <rPh sb="449" eb="451">
      <t>リョヒ</t>
    </rPh>
    <rPh sb="468" eb="470">
      <t>リョヒ</t>
    </rPh>
    <rPh sb="471" eb="473">
      <t>ジッピ</t>
    </rPh>
    <rPh sb="485" eb="487">
      <t>イコウ</t>
    </rPh>
    <phoneticPr fontId="1"/>
  </si>
  <si>
    <t>■その他諸経費：対象地域ごとに、支出計画を作成すること。
・件名：各費用の内容が分かる名称を記載 ※公募要領P.13以降をよく確認のうえ、補助対象経費のみを記載すること
・費用合計：各費用に係る合計金額を入力</t>
    <rPh sb="8" eb="10">
      <t>タイショウ</t>
    </rPh>
    <rPh sb="31" eb="33">
      <t>ケンメイ</t>
    </rPh>
    <rPh sb="35" eb="37">
      <t>ヒヨウ</t>
    </rPh>
    <rPh sb="38" eb="40">
      <t>ナイヨウ</t>
    </rPh>
    <rPh sb="41" eb="42">
      <t>ワ</t>
    </rPh>
    <rPh sb="44" eb="46">
      <t>メイショウ</t>
    </rPh>
    <rPh sb="59" eb="61">
      <t>イコウ</t>
    </rPh>
    <rPh sb="87" eb="89">
      <t>ヒヨウ</t>
    </rPh>
    <rPh sb="89" eb="91">
      <t>ゴウケイ</t>
    </rPh>
    <rPh sb="96" eb="97">
      <t>カカ</t>
    </rPh>
    <rPh sb="98" eb="102">
      <t>ゴウケイキンガク</t>
    </rPh>
    <rPh sb="103" eb="105">
      <t>ニュウリョク</t>
    </rPh>
    <phoneticPr fontId="1"/>
  </si>
  <si>
    <r>
      <t xml:space="preserve">■集計：全て自動算出
</t>
    </r>
    <r>
      <rPr>
        <sz val="14"/>
        <color theme="1"/>
        <rFont val="ＭＳ Ｐ明朝"/>
        <family val="1"/>
        <charset val="128"/>
      </rPr>
      <t>※集計2の事業所数が赤色になっている場合、事業要件である拠点を有する都道府県は７者以上（拠点を有する都道府県と隣接する都道府県は５者以上）が未達なので、支援対象者（予定）一覧（別添４）を確認すること。</t>
    </r>
    <rPh sb="1" eb="3">
      <t>シュウケイ</t>
    </rPh>
    <rPh sb="4" eb="5">
      <t>スベ</t>
    </rPh>
    <rPh sb="8" eb="10">
      <t>サンシュツ</t>
    </rPh>
    <rPh sb="13" eb="15">
      <t>シュウケイ</t>
    </rPh>
    <rPh sb="17" eb="21">
      <t>ジギョウショスウ</t>
    </rPh>
    <rPh sb="23" eb="24">
      <t>イロ</t>
    </rPh>
    <rPh sb="88" eb="93">
      <t>シエンタイショウシャ</t>
    </rPh>
    <phoneticPr fontId="1"/>
  </si>
  <si>
    <r>
      <t xml:space="preserve">■省エネ支援事業費：公募要領P.23、26に記載の診断・伴走支援プランごとに支出計画を作成すること。
■支援予定事業所数（セルC12）と支援対象事業所数の合計が一致していること。
【カスタム診断・カスタム伴走支援】
</t>
    </r>
    <r>
      <rPr>
        <b/>
        <sz val="14"/>
        <color rgb="FFFF0000"/>
        <rFont val="ＭＳ Ｐ明朝"/>
        <family val="1"/>
        <charset val="128"/>
      </rPr>
      <t xml:space="preserve">※セルG21、セルH21に入力する時間は、それぞれに要する平均時間を入力すること。
</t>
    </r>
    <r>
      <rPr>
        <sz val="14"/>
        <color theme="1"/>
        <rFont val="ＭＳ Ｐ明朝"/>
        <family val="1"/>
        <charset val="128"/>
      </rPr>
      <t>例）支援対象事業所数3、A事業所（29時間）、B事業所（40時間）、C事業所（51時間）の場合、平均値の40時間を入力すること。
・補助事業期間に拠点を有する都道府県は７者以上（拠点を有する都道府県と隣接する都道府県は５者以上）の支援対象者に対して支援
（うち１者以上の支援対象者に対しては、省エネ診断後の省エネ伴走支援）が行える体制及び計画を有すること。</t>
    </r>
    <rPh sb="1" eb="2">
      <t>ショウ</t>
    </rPh>
    <rPh sb="4" eb="9">
      <t>シエンジギョウヒ</t>
    </rPh>
    <rPh sb="10" eb="14">
      <t>コウボヨウリョウ</t>
    </rPh>
    <rPh sb="22" eb="24">
      <t>キサイ</t>
    </rPh>
    <rPh sb="25" eb="27">
      <t>シンダン</t>
    </rPh>
    <rPh sb="28" eb="30">
      <t>バンソウ</t>
    </rPh>
    <rPh sb="30" eb="32">
      <t>シエン</t>
    </rPh>
    <rPh sb="38" eb="42">
      <t>シシュツケイカク</t>
    </rPh>
    <rPh sb="43" eb="45">
      <t>サクセイ</t>
    </rPh>
    <rPh sb="52" eb="59">
      <t>シエンヨテイジギョウショ</t>
    </rPh>
    <rPh sb="59" eb="60">
      <t>スウ</t>
    </rPh>
    <rPh sb="68" eb="72">
      <t>シエンタイショウ</t>
    </rPh>
    <rPh sb="72" eb="76">
      <t>ジギョウショスウ</t>
    </rPh>
    <rPh sb="77" eb="79">
      <t>ゴウケイ</t>
    </rPh>
    <rPh sb="80" eb="82">
      <t>イッチ</t>
    </rPh>
    <rPh sb="96" eb="98">
      <t>シンダン</t>
    </rPh>
    <rPh sb="103" eb="107">
      <t>バンソウシエン</t>
    </rPh>
    <rPh sb="122" eb="124">
      <t>ニュウリョク</t>
    </rPh>
    <rPh sb="126" eb="128">
      <t>ジカン</t>
    </rPh>
    <rPh sb="135" eb="136">
      <t>ヨウ</t>
    </rPh>
    <rPh sb="138" eb="140">
      <t>ヘイキン</t>
    </rPh>
    <rPh sb="140" eb="142">
      <t>ジカン</t>
    </rPh>
    <rPh sb="143" eb="145">
      <t>ニュウリョク</t>
    </rPh>
    <rPh sb="151" eb="152">
      <t>レイ</t>
    </rPh>
    <rPh sb="153" eb="160">
      <t>シエンタイショウジギョウショ</t>
    </rPh>
    <rPh sb="160" eb="161">
      <t>スウ</t>
    </rPh>
    <rPh sb="164" eb="167">
      <t>ジギョウショ</t>
    </rPh>
    <rPh sb="170" eb="172">
      <t>ジカン</t>
    </rPh>
    <rPh sb="175" eb="178">
      <t>ジギョウショ</t>
    </rPh>
    <rPh sb="181" eb="183">
      <t>ジカン</t>
    </rPh>
    <rPh sb="186" eb="189">
      <t>ジギョウショ</t>
    </rPh>
    <rPh sb="192" eb="194">
      <t>ジカン</t>
    </rPh>
    <rPh sb="196" eb="198">
      <t>バアイ</t>
    </rPh>
    <rPh sb="199" eb="202">
      <t>ヘイキンチ</t>
    </rPh>
    <rPh sb="205" eb="207">
      <t>ジカン</t>
    </rPh>
    <rPh sb="208" eb="210">
      <t>ニュウリョク</t>
    </rPh>
    <rPh sb="222" eb="225">
      <t>ジゼンウ</t>
    </rPh>
    <rPh sb="232" eb="233">
      <t>ア</t>
    </rPh>
    <rPh sb="330" eb="332">
      <t>バンソウ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</si>
</sst>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000"/>
    <numFmt numFmtId="179" formatCode="0.0%"/>
    <numFmt numFmtId="180" formatCode="[$]ggge&quot;年&quot;m&quot;月&quot;d&quot;日&quot;;@" x16r2:formatCode16="[$-ja-JP-x-gannen]ggge&quot;年&quot;m&quot;月&quot;d&quot;日&quot;;@"/>
    <numFmt numFmtId="181" formatCode="#,##0&quot; 時間&quot;"/>
  </numFmts>
  <fonts count="1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sz val="14"/>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1"/>
      <color theme="1"/>
      <name val="ＭＳ Ｐ明朝"/>
      <family val="1"/>
      <charset val="128"/>
    </font>
    <font>
      <sz val="10"/>
      <color theme="1"/>
      <name val="Century"/>
      <family val="1"/>
    </font>
    <font>
      <sz val="9"/>
      <color theme="1"/>
      <name val="ＭＳ Ｐ明朝"/>
      <family val="1"/>
      <charset val="128"/>
    </font>
    <font>
      <sz val="14"/>
      <color theme="1"/>
      <name val="ＭＳ Ｐ明朝"/>
      <family val="1"/>
      <charset val="128"/>
    </font>
    <font>
      <sz val="14"/>
      <color theme="1"/>
      <name val="Arial"/>
      <family val="2"/>
    </font>
    <font>
      <sz val="10"/>
      <color theme="1"/>
      <name val="Arial"/>
      <family val="2"/>
    </font>
    <font>
      <vertAlign val="superscript"/>
      <sz val="12"/>
      <name val="ＭＳ Ｐ明朝"/>
      <family val="1"/>
      <charset val="128"/>
    </font>
    <font>
      <sz val="12"/>
      <color theme="1"/>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b/>
      <sz val="18"/>
      <color rgb="FFFF0000"/>
      <name val="ＭＳ Ｐ明朝"/>
      <family val="1"/>
      <charset val="128"/>
    </font>
    <font>
      <sz val="14"/>
      <name val="ＭＳ Ｐ明朝"/>
      <family val="1"/>
      <charset val="128"/>
    </font>
    <font>
      <b/>
      <sz val="14"/>
      <color theme="1"/>
      <name val="ＭＳ Ｐ明朝"/>
      <family val="1"/>
      <charset val="128"/>
    </font>
    <font>
      <sz val="18"/>
      <name val="ＭＳ Ｐ明朝"/>
      <family val="1"/>
      <charset val="128"/>
    </font>
    <font>
      <sz val="14"/>
      <color rgb="FFFF0000"/>
      <name val="ＭＳ Ｐ明朝"/>
      <family val="1"/>
      <charset val="128"/>
    </font>
    <font>
      <b/>
      <sz val="20"/>
      <color theme="1"/>
      <name val="ＭＳ Ｐ明朝"/>
      <family val="1"/>
      <charset val="128"/>
    </font>
    <font>
      <sz val="7"/>
      <color theme="1"/>
      <name val="ＭＳ Ｐ明朝"/>
      <family val="1"/>
      <charset val="128"/>
    </font>
    <font>
      <b/>
      <sz val="18"/>
      <color theme="1"/>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sz val="14"/>
      <color theme="0"/>
      <name val="ＭＳ Ｐ明朝"/>
      <family val="1"/>
      <charset val="128"/>
    </font>
    <font>
      <sz val="10"/>
      <color theme="0"/>
      <name val="ＭＳ Ｐ明朝"/>
      <family val="1"/>
      <charset val="128"/>
    </font>
    <font>
      <b/>
      <sz val="11"/>
      <color rgb="FFFF0000"/>
      <name val="ＭＳ Ｐゴシック"/>
      <family val="3"/>
      <charset val="128"/>
      <scheme val="minor"/>
    </font>
    <font>
      <sz val="11"/>
      <color theme="0"/>
      <name val="ＭＳ Ｐ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u/>
      <sz val="12"/>
      <color theme="0"/>
      <name val="ＭＳ Ｐゴシック"/>
      <family val="2"/>
      <charset val="128"/>
      <scheme val="minor"/>
    </font>
    <font>
      <u/>
      <sz val="18"/>
      <color theme="0"/>
      <name val="ＭＳ Ｐゴシック"/>
      <family val="3"/>
      <charset val="128"/>
      <scheme val="minor"/>
    </font>
    <font>
      <b/>
      <u/>
      <sz val="14"/>
      <color theme="1"/>
      <name val="ＭＳ Ｐ明朝"/>
      <family val="1"/>
      <charset val="128"/>
    </font>
    <font>
      <sz val="11"/>
      <color rgb="FFFF0000"/>
      <name val="ＭＳ 明朝"/>
      <family val="1"/>
      <charset val="128"/>
    </font>
    <font>
      <sz val="20"/>
      <color theme="1"/>
      <name val="ＭＳ 明朝"/>
      <family val="1"/>
      <charset val="128"/>
    </font>
    <font>
      <sz val="16"/>
      <color theme="1"/>
      <name val="ＭＳ 明朝"/>
      <family val="1"/>
      <charset val="128"/>
    </font>
    <font>
      <b/>
      <sz val="12"/>
      <color theme="1"/>
      <name val="ＭＳ Ｐ明朝"/>
      <family val="1"/>
      <charset val="128"/>
    </font>
    <font>
      <u/>
      <sz val="11"/>
      <color theme="0"/>
      <name val="ＭＳ Ｐ明朝"/>
      <family val="1"/>
      <charset val="128"/>
    </font>
    <font>
      <sz val="18"/>
      <color theme="0"/>
      <name val="ＭＳ Ｐ明朝"/>
      <family val="1"/>
      <charset val="128"/>
    </font>
    <font>
      <sz val="10"/>
      <color indexed="8"/>
      <name val="ＭＳ Ｐ明朝"/>
      <family val="1"/>
      <charset val="128"/>
    </font>
    <font>
      <sz val="12"/>
      <color theme="0"/>
      <name val="ＭＳ Ｐ明朝"/>
      <family val="1"/>
      <charset val="128"/>
    </font>
    <font>
      <b/>
      <u/>
      <sz val="14"/>
      <name val="ＭＳ Ｐ明朝"/>
      <family val="1"/>
      <charset val="128"/>
    </font>
    <font>
      <b/>
      <sz val="11"/>
      <name val="ＭＳ Ｐ明朝"/>
      <family val="1"/>
      <charset val="128"/>
    </font>
    <font>
      <sz val="11"/>
      <color rgb="FF00B050"/>
      <name val="ＭＳ Ｐ明朝"/>
      <family val="1"/>
      <charset val="128"/>
    </font>
    <font>
      <sz val="16"/>
      <color theme="1"/>
      <name val="ＭＳ Ｐ明朝"/>
      <family val="1"/>
      <charset val="128"/>
    </font>
    <font>
      <b/>
      <sz val="11"/>
      <color rgb="FFFF0000"/>
      <name val="ＭＳ 明朝"/>
      <family val="1"/>
      <charset val="128"/>
    </font>
    <font>
      <sz val="10"/>
      <color theme="0" tint="-4.9989318521683403E-2"/>
      <name val="ＭＳ Ｐ明朝"/>
      <family val="1"/>
      <charset val="128"/>
    </font>
    <font>
      <sz val="11"/>
      <color theme="0" tint="-4.9989318521683403E-2"/>
      <name val="ＭＳ Ｐ明朝"/>
      <family val="1"/>
      <charset val="128"/>
    </font>
    <font>
      <sz val="10"/>
      <color rgb="FF0000CC"/>
      <name val="ＭＳ Ｐ明朝"/>
      <family val="1"/>
      <charset val="128"/>
    </font>
    <font>
      <sz val="12"/>
      <color rgb="FFFF0000"/>
      <name val="ＭＳ Ｐ明朝"/>
      <family val="1"/>
      <charset val="128"/>
    </font>
    <font>
      <b/>
      <sz val="24"/>
      <color theme="1"/>
      <name val="ＭＳ Ｐ明朝"/>
      <family val="1"/>
      <charset val="128"/>
    </font>
    <font>
      <b/>
      <sz val="20"/>
      <color rgb="FF000000"/>
      <name val="ＭＳ 明朝"/>
      <family val="1"/>
      <charset val="128"/>
    </font>
    <font>
      <sz val="9"/>
      <color rgb="FFFF0000"/>
      <name val="ＭＳ Ｐ明朝"/>
      <family val="1"/>
      <charset val="128"/>
    </font>
    <font>
      <sz val="10"/>
      <color rgb="FF0000FF"/>
      <name val="ＭＳ Ｐ明朝"/>
      <family val="1"/>
      <charset val="128"/>
    </font>
    <font>
      <b/>
      <sz val="28"/>
      <color theme="1"/>
      <name val="ＭＳ Ｐ明朝"/>
      <family val="1"/>
      <charset val="128"/>
    </font>
    <font>
      <b/>
      <sz val="16"/>
      <color theme="1"/>
      <name val="ＭＳ Ｐ明朝"/>
      <family val="1"/>
      <charset val="128"/>
    </font>
    <font>
      <sz val="18"/>
      <color theme="1"/>
      <name val="ＭＳ Ｐ明朝"/>
      <family val="1"/>
      <charset val="128"/>
    </font>
    <font>
      <sz val="10"/>
      <color rgb="FF00B050"/>
      <name val="ＭＳ Ｐ明朝"/>
      <family val="1"/>
      <charset val="128"/>
    </font>
    <font>
      <sz val="8"/>
      <color theme="0"/>
      <name val="ＭＳ Ｐ明朝"/>
      <family val="1"/>
      <charset val="128"/>
    </font>
    <font>
      <b/>
      <sz val="8"/>
      <color theme="0"/>
      <name val="ＭＳ Ｐ明朝"/>
      <family val="1"/>
      <charset val="128"/>
    </font>
    <font>
      <sz val="11"/>
      <color theme="0"/>
      <name val="ＭＳ Ｐゴシック"/>
      <family val="2"/>
      <charset val="128"/>
      <scheme val="minor"/>
    </font>
    <font>
      <sz val="9"/>
      <color theme="0"/>
      <name val="ＭＳ Ｐ明朝"/>
      <family val="1"/>
      <charset val="128"/>
    </font>
    <font>
      <sz val="9"/>
      <color theme="0"/>
      <name val="ＭＳ Ｐゴシック"/>
      <family val="3"/>
      <charset val="128"/>
      <scheme val="minor"/>
    </font>
    <font>
      <sz val="11"/>
      <color theme="1" tint="0.249977111117893"/>
      <name val="ＭＳ Ｐ明朝"/>
      <family val="1"/>
      <charset val="128"/>
    </font>
    <font>
      <sz val="14"/>
      <color theme="1" tint="0.249977111117893"/>
      <name val="ＭＳ Ｐ明朝"/>
      <family val="1"/>
      <charset val="128"/>
    </font>
    <font>
      <sz val="14"/>
      <color theme="0" tint="-4.9989318521683403E-2"/>
      <name val="ＭＳ Ｐ明朝"/>
      <family val="1"/>
      <charset val="128"/>
    </font>
    <font>
      <sz val="3"/>
      <color theme="1"/>
      <name val="ＭＳ Ｐ明朝"/>
      <family val="1"/>
      <charset val="128"/>
    </font>
    <font>
      <sz val="14"/>
      <color theme="0"/>
      <name val="ＭＳ 明朝"/>
      <family val="1"/>
      <charset val="128"/>
    </font>
    <font>
      <b/>
      <sz val="18"/>
      <name val="ＭＳ 明朝"/>
      <family val="1"/>
      <charset val="128"/>
    </font>
    <font>
      <sz val="18"/>
      <name val="ＭＳ 明朝"/>
      <family val="1"/>
      <charset val="128"/>
    </font>
    <font>
      <b/>
      <sz val="14"/>
      <name val="ＭＳ 明朝"/>
      <family val="1"/>
      <charset val="128"/>
    </font>
    <font>
      <sz val="11"/>
      <name val="Meiryo UI"/>
      <family val="3"/>
      <charset val="128"/>
    </font>
    <font>
      <b/>
      <sz val="14"/>
      <color rgb="FFC00000"/>
      <name val="Meiryo UI"/>
      <family val="3"/>
      <charset val="128"/>
    </font>
    <font>
      <b/>
      <sz val="14"/>
      <color rgb="FF0033CC"/>
      <name val="Meiryo UI"/>
      <family val="3"/>
      <charset val="128"/>
    </font>
    <font>
      <b/>
      <sz val="14"/>
      <color rgb="FFFF0000"/>
      <name val="ＭＳ Ｐ明朝"/>
      <family val="1"/>
      <charset val="128"/>
    </font>
    <font>
      <sz val="20"/>
      <name val="ＭＳ 明朝"/>
      <family val="1"/>
      <charset val="128"/>
    </font>
    <font>
      <u/>
      <sz val="20"/>
      <name val="ＭＳ 明朝"/>
      <family val="1"/>
      <charset val="128"/>
    </font>
    <font>
      <sz val="10"/>
      <color theme="0" tint="-0.14999847407452621"/>
      <name val="ＭＳ Ｐ明朝"/>
      <family val="1"/>
      <charset val="128"/>
    </font>
    <font>
      <sz val="11"/>
      <color theme="0" tint="-0.14999847407452621"/>
      <name val="ＭＳ Ｐ明朝"/>
      <family val="1"/>
      <charset val="128"/>
    </font>
    <font>
      <sz val="14"/>
      <color theme="0" tint="-0.14999847407452621"/>
      <name val="ＭＳ Ｐ明朝"/>
      <family val="1"/>
      <charset val="128"/>
    </font>
    <font>
      <sz val="11"/>
      <color theme="0"/>
      <name val="Meiryo UI"/>
      <family val="3"/>
      <charset val="128"/>
    </font>
    <font>
      <sz val="14"/>
      <color theme="0"/>
      <name val="Meiryo UI"/>
      <family val="3"/>
      <charset val="128"/>
    </font>
    <font>
      <b/>
      <sz val="20"/>
      <color rgb="FFFF0000"/>
      <name val="ＭＳ 明朝"/>
      <family val="1"/>
      <charset val="128"/>
    </font>
    <font>
      <b/>
      <sz val="20"/>
      <color rgb="FFFF0000"/>
      <name val="ＭＳ Ｐ明朝"/>
      <family val="1"/>
      <charset val="128"/>
    </font>
    <font>
      <b/>
      <sz val="16"/>
      <color rgb="FFFF0000"/>
      <name val="ＭＳ Ｐ明朝"/>
      <family val="1"/>
      <charset val="128"/>
    </font>
    <font>
      <b/>
      <sz val="17"/>
      <color rgb="FFFF0000"/>
      <name val="ＭＳ Ｐ明朝"/>
      <family val="1"/>
      <charset val="128"/>
    </font>
    <font>
      <b/>
      <sz val="14"/>
      <color rgb="FFFF0000"/>
      <name val="ＭＳ 明朝"/>
      <family val="1"/>
      <charset val="128"/>
    </font>
    <font>
      <b/>
      <sz val="14"/>
      <color rgb="FFFF0000"/>
      <name val="ＭＳ Ｐゴシック"/>
      <family val="2"/>
      <charset val="128"/>
      <scheme val="minor"/>
    </font>
    <font>
      <sz val="10"/>
      <color rgb="FFFF0000"/>
      <name val="ＭＳ Ｐ明朝"/>
      <family val="1"/>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rgb="FFFFB7B7"/>
        <bgColor indexed="64"/>
      </patternFill>
    </fill>
    <fill>
      <patternFill patternType="solid">
        <fgColor rgb="FFFFFFAB"/>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theme="0"/>
      </top>
      <bottom style="thin">
        <color theme="0"/>
      </bottom>
      <diagonal/>
    </border>
    <border>
      <left style="hair">
        <color theme="0" tint="-0.499984740745262"/>
      </left>
      <right/>
      <top style="thin">
        <color theme="0" tint="-0.499984740745262"/>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indexed="64"/>
      </left>
      <right style="thin">
        <color indexed="64"/>
      </right>
      <top style="double">
        <color indexed="64"/>
      </top>
      <bottom/>
      <diagonal/>
    </border>
    <border>
      <left/>
      <right style="hair">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bottom/>
      <diagonal/>
    </border>
    <border>
      <left style="thin">
        <color theme="1" tint="0.34998626667073579"/>
      </left>
      <right style="thin">
        <color indexed="64"/>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top style="hair">
        <color theme="1" tint="0.34998626667073579"/>
      </top>
      <bottom style="hair">
        <color theme="1" tint="0.34998626667073579"/>
      </bottom>
      <diagonal/>
    </border>
    <border>
      <left style="medium">
        <color indexed="64"/>
      </left>
      <right style="hair">
        <color indexed="64"/>
      </right>
      <top style="medium">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theme="1" tint="0.34998626667073579"/>
      </top>
      <bottom style="thin">
        <color indexed="64"/>
      </bottom>
      <diagonal/>
    </border>
    <border>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diagonal/>
    </border>
    <border>
      <left/>
      <right/>
      <top/>
      <bottom style="hair">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theme="1" tint="0.34998626667073579"/>
      </left>
      <right style="thin">
        <color theme="1" tint="0.34998626667073579"/>
      </right>
      <top/>
      <bottom style="double">
        <color indexed="64"/>
      </bottom>
      <diagonal/>
    </border>
    <border>
      <left style="thin">
        <color theme="1" tint="0.34998626667073579"/>
      </left>
      <right style="thin">
        <color theme="1" tint="0.34998626667073579"/>
      </right>
      <top style="hair">
        <color theme="1" tint="0.34998626667073579"/>
      </top>
      <bottom style="double">
        <color indexed="64"/>
      </bottom>
      <diagonal/>
    </border>
    <border>
      <left/>
      <right style="hair">
        <color theme="1" tint="0.34998626667073579"/>
      </right>
      <top style="hair">
        <color theme="1" tint="0.34998626667073579"/>
      </top>
      <bottom style="double">
        <color indexed="64"/>
      </bottom>
      <diagonal/>
    </border>
    <border>
      <left style="hair">
        <color theme="1" tint="0.34998626667073579"/>
      </left>
      <right/>
      <top style="hair">
        <color theme="1" tint="0.34998626667073579"/>
      </top>
      <bottom style="double">
        <color indexed="64"/>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indexed="64"/>
      </right>
      <top style="double">
        <color indexed="64"/>
      </top>
      <bottom style="hair">
        <color indexed="64"/>
      </bottom>
      <diagonal/>
    </border>
    <border>
      <left style="thin">
        <color theme="1" tint="0.34998626667073579"/>
      </left>
      <right style="thin">
        <color indexed="64"/>
      </right>
      <top style="hair">
        <color indexed="64"/>
      </top>
      <bottom style="hair">
        <color indexed="64"/>
      </bottom>
      <diagonal/>
    </border>
    <border>
      <left style="thin">
        <color theme="1" tint="0.34998626667073579"/>
      </left>
      <right style="thin">
        <color indexed="64"/>
      </right>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double">
        <color indexed="64"/>
      </top>
      <bottom/>
      <diagonal/>
    </border>
    <border>
      <left style="thin">
        <color theme="1" tint="0.34998626667073579"/>
      </left>
      <right style="thin">
        <color indexed="64"/>
      </right>
      <top style="double">
        <color indexed="64"/>
      </top>
      <bottom/>
      <diagonal/>
    </border>
    <border>
      <left style="thin">
        <color theme="1" tint="0.34998626667073579"/>
      </left>
      <right style="thin">
        <color indexed="64"/>
      </right>
      <top/>
      <bottom style="hair">
        <color indexed="64"/>
      </bottom>
      <diagonal/>
    </border>
    <border>
      <left style="thin">
        <color theme="1" tint="0.34998626667073579"/>
      </left>
      <right style="thin">
        <color indexed="64"/>
      </right>
      <top style="hair">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tint="0.34998626667073579"/>
      </left>
      <right/>
      <top style="double">
        <color indexed="64"/>
      </top>
      <bottom/>
      <diagonal/>
    </border>
    <border>
      <left style="thin">
        <color theme="1" tint="0.34998626667073579"/>
      </left>
      <right style="thin">
        <color indexed="64"/>
      </right>
      <top style="double">
        <color indexed="64"/>
      </top>
      <bottom style="hair">
        <color theme="1" tint="0.34998626667073579"/>
      </bottom>
      <diagonal/>
    </border>
    <border>
      <left style="thin">
        <color theme="1" tint="0.34998626667073579"/>
      </left>
      <right/>
      <top/>
      <bottom style="thin">
        <color indexed="64"/>
      </bottom>
      <diagonal/>
    </border>
    <border>
      <left/>
      <right style="thin">
        <color theme="1" tint="0.34998626667073579"/>
      </right>
      <top style="double">
        <color indexed="64"/>
      </top>
      <bottom style="hair">
        <color theme="1" tint="0.34998626667073579"/>
      </bottom>
      <diagonal/>
    </border>
    <border>
      <left style="thin">
        <color indexed="64"/>
      </left>
      <right/>
      <top style="double">
        <color indexed="64"/>
      </top>
      <bottom style="hair">
        <color theme="1" tint="0.34998626667073579"/>
      </bottom>
      <diagonal/>
    </border>
    <border>
      <left style="hair">
        <color indexed="64"/>
      </left>
      <right style="thin">
        <color indexed="64"/>
      </right>
      <top style="thin">
        <color indexed="64"/>
      </top>
      <bottom/>
      <diagonal/>
    </border>
    <border>
      <left style="thin">
        <color theme="1" tint="0.34998626667073579"/>
      </left>
      <right style="thin">
        <color indexed="64"/>
      </right>
      <top/>
      <bottom/>
      <diagonal/>
    </border>
    <border>
      <left style="medium">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theme="1" tint="0.34998626667073579"/>
      </bottom>
      <diagonal/>
    </border>
    <border>
      <left/>
      <right style="thin">
        <color theme="1" tint="0.34998626667073579"/>
      </right>
      <top style="thin">
        <color indexed="64"/>
      </top>
      <bottom style="hair">
        <color theme="1" tint="0.34998626667073579"/>
      </bottom>
      <diagonal/>
    </border>
    <border>
      <left style="thin">
        <color theme="1" tint="0.34998626667073579"/>
      </left>
      <right style="thin">
        <color theme="1" tint="0.34998626667073579"/>
      </right>
      <top/>
      <bottom/>
      <diagonal/>
    </border>
    <border>
      <left/>
      <right style="hair">
        <color theme="1" tint="0.34998626667073579"/>
      </right>
      <top/>
      <bottom/>
      <diagonal/>
    </border>
    <border>
      <left style="hair">
        <color theme="1" tint="0.34998626667073579"/>
      </left>
      <right style="thin">
        <color theme="1" tint="0.34998626667073579"/>
      </right>
      <top/>
      <bottom/>
      <diagonal/>
    </border>
    <border>
      <left style="thin">
        <color theme="1" tint="0.34998626667073579"/>
      </left>
      <right style="thin">
        <color theme="1" tint="0.34998626667073579"/>
      </right>
      <top style="double">
        <color theme="1" tint="0.34998626667073579"/>
      </top>
      <bottom style="thin">
        <color theme="1" tint="0.34998626667073579"/>
      </bottom>
      <diagonal/>
    </border>
    <border>
      <left/>
      <right style="thin">
        <color theme="1" tint="0.34998626667073579"/>
      </right>
      <top style="thin">
        <color indexed="64"/>
      </top>
      <bottom/>
      <diagonal/>
    </border>
    <border>
      <left style="thin">
        <color theme="1" tint="0.34998626667073579"/>
      </left>
      <right style="thin">
        <color indexed="64"/>
      </right>
      <top style="thin">
        <color indexed="64"/>
      </top>
      <bottom/>
      <diagonal/>
    </border>
    <border>
      <left style="thin">
        <color theme="1" tint="0.34998626667073579"/>
      </left>
      <right/>
      <top style="double">
        <color theme="1" tint="0.34998626667073579"/>
      </top>
      <bottom style="thin">
        <color theme="1" tint="0.34998626667073579"/>
      </bottom>
      <diagonal/>
    </border>
    <border>
      <left/>
      <right/>
      <top style="double">
        <color theme="1" tint="0.34998626667073579"/>
      </top>
      <bottom style="thin">
        <color theme="1" tint="0.34998626667073579"/>
      </bottom>
      <diagonal/>
    </border>
    <border>
      <left/>
      <right style="thin">
        <color theme="1" tint="0.34998626667073579"/>
      </right>
      <top style="double">
        <color theme="1" tint="0.34998626667073579"/>
      </top>
      <bottom style="thin">
        <color theme="1" tint="0.34998626667073579"/>
      </bottom>
      <diagonal/>
    </border>
    <border>
      <left style="thin">
        <color theme="1" tint="0.34998626667073579"/>
      </left>
      <right style="thin">
        <color indexed="64"/>
      </right>
      <top style="thin">
        <color indexed="64"/>
      </top>
      <bottom style="hair">
        <color theme="1" tint="0.34998626667073579"/>
      </bottom>
      <diagonal/>
    </border>
    <border>
      <left style="thin">
        <color indexed="64"/>
      </left>
      <right style="thin">
        <color indexed="64"/>
      </right>
      <top style="hair">
        <color indexed="64"/>
      </top>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6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5">
    <xf numFmtId="0" fontId="0" fillId="0" borderId="0" xfId="0">
      <alignment vertical="center"/>
    </xf>
    <xf numFmtId="0" fontId="6" fillId="3" borderId="0" xfId="0" applyFont="1" applyFill="1" applyAlignment="1">
      <alignment horizontal="right" vertical="center"/>
    </xf>
    <xf numFmtId="0" fontId="6" fillId="3" borderId="0" xfId="0" applyFont="1" applyFill="1">
      <alignment vertical="center"/>
    </xf>
    <xf numFmtId="0" fontId="6" fillId="0" borderId="0" xfId="0" applyFont="1">
      <alignment vertical="center"/>
    </xf>
    <xf numFmtId="0" fontId="11" fillId="0" borderId="0" xfId="0" applyFont="1">
      <alignment vertical="center"/>
    </xf>
    <xf numFmtId="0" fontId="6" fillId="0" borderId="0" xfId="0" applyFont="1" applyAlignment="1">
      <alignment wrapText="1"/>
    </xf>
    <xf numFmtId="0" fontId="12" fillId="0" borderId="0" xfId="0" applyFont="1" applyAlignment="1">
      <alignment horizontal="right" vertical="center" wrapText="1"/>
    </xf>
    <xf numFmtId="0" fontId="10" fillId="0" borderId="0" xfId="0" applyFont="1" applyAlignment="1">
      <alignment horizontal="right" vertical="center" indent="1"/>
    </xf>
    <xf numFmtId="0" fontId="13" fillId="0" borderId="0" xfId="0" applyFont="1" applyAlignment="1"/>
    <xf numFmtId="0" fontId="6" fillId="0" borderId="0" xfId="0" applyFont="1" applyAlignment="1">
      <alignment vertical="center" wrapText="1"/>
    </xf>
    <xf numFmtId="0" fontId="6" fillId="0" borderId="0" xfId="0" applyFont="1" applyAlignment="1">
      <alignment horizontal="left" vertical="center" wrapText="1"/>
    </xf>
    <xf numFmtId="0" fontId="15" fillId="0" borderId="0" xfId="0" applyFont="1">
      <alignment vertical="center"/>
    </xf>
    <xf numFmtId="0" fontId="6" fillId="0" borderId="0" xfId="0" applyFont="1" applyAlignment="1">
      <alignment horizontal="center" wrapText="1"/>
    </xf>
    <xf numFmtId="0" fontId="21" fillId="0" borderId="24" xfId="0" applyFont="1" applyBorder="1" applyAlignment="1">
      <alignment horizontal="center" vertical="center" wrapText="1"/>
    </xf>
    <xf numFmtId="0" fontId="26" fillId="0" borderId="0" xfId="0" applyFont="1" applyAlignment="1"/>
    <xf numFmtId="0" fontId="14" fillId="3" borderId="0" xfId="0" applyFont="1" applyFill="1" applyAlignment="1">
      <alignment horizontal="right" vertical="center"/>
    </xf>
    <xf numFmtId="0" fontId="12" fillId="3" borderId="0" xfId="0" applyFont="1" applyFill="1">
      <alignment vertical="center"/>
    </xf>
    <xf numFmtId="0" fontId="6" fillId="6" borderId="1" xfId="0" applyFont="1" applyFill="1" applyBorder="1" applyAlignment="1">
      <alignment horizontal="center" vertical="center"/>
    </xf>
    <xf numFmtId="0" fontId="16" fillId="0" borderId="0" xfId="0" applyFont="1" applyAlignment="1">
      <alignment horizontal="left" vertical="center"/>
    </xf>
    <xf numFmtId="0" fontId="29" fillId="0" borderId="0" xfId="0" applyFont="1" applyAlignment="1">
      <alignment horizontal="left" vertical="center"/>
    </xf>
    <xf numFmtId="0" fontId="0" fillId="0" borderId="0" xfId="0" applyAlignment="1">
      <alignment horizontal="center" vertical="center"/>
    </xf>
    <xf numFmtId="0" fontId="27" fillId="0" borderId="18" xfId="0" applyFont="1" applyBorder="1" applyAlignment="1">
      <alignment horizontal="center" vertical="center" wrapText="1"/>
    </xf>
    <xf numFmtId="0" fontId="29" fillId="0" borderId="1" xfId="0" applyFont="1" applyBorder="1" applyAlignment="1">
      <alignment horizontal="center" vertical="center" wrapText="1"/>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0" xfId="0" applyFont="1">
      <alignment vertical="center"/>
    </xf>
    <xf numFmtId="0" fontId="0" fillId="3" borderId="0" xfId="0" applyFill="1" applyAlignment="1">
      <alignment horizontal="left" vertical="center"/>
    </xf>
    <xf numFmtId="0" fontId="17" fillId="4" borderId="1" xfId="0" applyFont="1" applyFill="1" applyBorder="1">
      <alignment vertical="center"/>
    </xf>
    <xf numFmtId="0" fontId="12" fillId="0" borderId="0" xfId="0" applyFont="1">
      <alignment vertical="center"/>
    </xf>
    <xf numFmtId="0" fontId="0" fillId="0" borderId="0" xfId="0" applyAlignment="1">
      <alignment horizontal="left" vertical="center"/>
    </xf>
    <xf numFmtId="0" fontId="0" fillId="3" borderId="0" xfId="0" applyFill="1" applyAlignment="1">
      <alignment horizontal="center" vertical="center"/>
    </xf>
    <xf numFmtId="0" fontId="0" fillId="0" borderId="42" xfId="0" applyBorder="1">
      <alignment vertical="center"/>
    </xf>
    <xf numFmtId="0" fontId="6" fillId="0" borderId="43" xfId="0" applyFont="1" applyBorder="1">
      <alignment vertical="center"/>
    </xf>
    <xf numFmtId="176" fontId="6" fillId="3" borderId="0" xfId="0" applyNumberFormat="1" applyFont="1" applyFill="1" applyAlignment="1">
      <alignment horizontal="left" vertical="center"/>
    </xf>
    <xf numFmtId="38" fontId="6" fillId="0" borderId="18" xfId="1" applyFont="1" applyBorder="1" applyAlignment="1" applyProtection="1">
      <alignment horizontal="right" vertical="center"/>
      <protection locked="0"/>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27" fillId="0" borderId="0" xfId="5" applyFont="1">
      <alignment vertical="center"/>
    </xf>
    <xf numFmtId="0" fontId="28" fillId="0" borderId="0" xfId="0" applyFont="1">
      <alignment vertical="center"/>
    </xf>
    <xf numFmtId="0" fontId="28" fillId="0" borderId="0" xfId="0" applyFont="1" applyAlignment="1">
      <alignment horizontal="center" vertical="center"/>
    </xf>
    <xf numFmtId="0" fontId="49" fillId="0" borderId="0" xfId="2" applyFont="1">
      <alignment vertical="center"/>
    </xf>
    <xf numFmtId="0" fontId="38" fillId="0" borderId="0" xfId="0" applyFont="1">
      <alignment vertical="center"/>
    </xf>
    <xf numFmtId="0" fontId="50" fillId="0" borderId="0" xfId="2" applyFont="1" applyAlignment="1">
      <alignment horizontal="left" vertical="center"/>
    </xf>
    <xf numFmtId="0" fontId="40" fillId="0" borderId="0" xfId="2" applyFont="1" applyAlignment="1">
      <alignment horizontal="left" vertical="center"/>
    </xf>
    <xf numFmtId="0" fontId="51" fillId="0" borderId="0" xfId="2" applyFont="1" applyAlignment="1">
      <alignment horizontal="left" vertical="center"/>
    </xf>
    <xf numFmtId="0" fontId="43" fillId="0" borderId="0" xfId="2" applyFont="1" applyAlignment="1">
      <alignment horizontal="left" vertical="center"/>
    </xf>
    <xf numFmtId="0" fontId="48" fillId="0" borderId="0" xfId="2" applyFont="1" applyAlignment="1">
      <alignment vertical="center" wrapText="1"/>
    </xf>
    <xf numFmtId="0" fontId="37" fillId="0" borderId="0" xfId="2" applyFont="1" applyAlignment="1">
      <alignment vertical="center" wrapText="1"/>
    </xf>
    <xf numFmtId="0" fontId="52" fillId="0" borderId="0" xfId="2" applyFont="1">
      <alignment vertical="center"/>
    </xf>
    <xf numFmtId="0" fontId="53" fillId="0" borderId="0" xfId="2" applyFont="1" applyAlignment="1">
      <alignment horizontal="left" vertical="center"/>
    </xf>
    <xf numFmtId="0" fontId="54" fillId="0" borderId="0" xfId="2" applyFont="1" applyAlignment="1">
      <alignment horizontal="left" vertical="center"/>
    </xf>
    <xf numFmtId="0" fontId="23" fillId="2" borderId="21" xfId="2" applyFont="1" applyFill="1" applyBorder="1" applyAlignment="1">
      <alignment horizontal="center" vertical="center"/>
    </xf>
    <xf numFmtId="0" fontId="52" fillId="2" borderId="32" xfId="2" applyFont="1" applyFill="1" applyBorder="1" applyAlignment="1">
      <alignment horizontal="center" vertical="center"/>
    </xf>
    <xf numFmtId="0" fontId="40" fillId="0" borderId="0" xfId="2" applyFont="1">
      <alignment vertical="center"/>
    </xf>
    <xf numFmtId="0" fontId="28" fillId="0" borderId="23" xfId="2" applyFont="1" applyBorder="1" applyAlignment="1" applyProtection="1">
      <alignment horizontal="left" vertical="center" wrapText="1"/>
      <protection locked="0"/>
    </xf>
    <xf numFmtId="0" fontId="40" fillId="0" borderId="0" xfId="2" applyFont="1" applyAlignment="1">
      <alignment vertical="center" wrapText="1"/>
    </xf>
    <xf numFmtId="0" fontId="51" fillId="0" borderId="0" xfId="2" applyFont="1">
      <alignment vertical="center"/>
    </xf>
    <xf numFmtId="0" fontId="51" fillId="0" borderId="0" xfId="2" applyFont="1" applyAlignment="1">
      <alignment vertical="center" wrapText="1"/>
    </xf>
    <xf numFmtId="0" fontId="6" fillId="3" borderId="0" xfId="0" applyFont="1" applyFill="1" applyAlignment="1">
      <alignment horizontal="left" vertical="center" wrapText="1"/>
    </xf>
    <xf numFmtId="0" fontId="57" fillId="0" borderId="0" xfId="0" applyFont="1" applyAlignment="1">
      <alignment horizontal="center" vertical="center"/>
    </xf>
    <xf numFmtId="0" fontId="58" fillId="0" borderId="0" xfId="0" applyFont="1">
      <alignment vertical="center"/>
    </xf>
    <xf numFmtId="0" fontId="27" fillId="0" borderId="0" xfId="0" applyFont="1">
      <alignment vertical="center"/>
    </xf>
    <xf numFmtId="0" fontId="60" fillId="0" borderId="0" xfId="0" applyFont="1">
      <alignment vertical="center"/>
    </xf>
    <xf numFmtId="0" fontId="62" fillId="3" borderId="0" xfId="7" applyFont="1" applyFill="1" applyAlignment="1" applyProtection="1">
      <alignment horizontal="right" vertical="center" wrapText="1"/>
    </xf>
    <xf numFmtId="0" fontId="48" fillId="0" borderId="0" xfId="2" applyFont="1">
      <alignment vertical="center"/>
    </xf>
    <xf numFmtId="0" fontId="37" fillId="0" borderId="0" xfId="2" applyFont="1">
      <alignment vertical="center"/>
    </xf>
    <xf numFmtId="0" fontId="40" fillId="0" borderId="0" xfId="2" applyFont="1" applyAlignment="1">
      <alignment horizontal="center" vertical="center"/>
    </xf>
    <xf numFmtId="0" fontId="37" fillId="0" borderId="0" xfId="2" applyFont="1" applyAlignment="1">
      <alignment horizontal="center" vertical="center"/>
    </xf>
    <xf numFmtId="0" fontId="37" fillId="0" borderId="14" xfId="2" applyFont="1" applyBorder="1">
      <alignment vertical="center"/>
    </xf>
    <xf numFmtId="0" fontId="42" fillId="0" borderId="0" xfId="2" applyFont="1" applyAlignment="1">
      <alignment horizontal="left" vertical="center"/>
    </xf>
    <xf numFmtId="0" fontId="39" fillId="0" borderId="0" xfId="2" applyFont="1" applyAlignment="1">
      <alignment horizontal="left" vertical="center"/>
    </xf>
    <xf numFmtId="0" fontId="64" fillId="0" borderId="0" xfId="0" applyFont="1" applyAlignment="1">
      <alignment horizontal="left" vertical="center"/>
    </xf>
    <xf numFmtId="0" fontId="6" fillId="0" borderId="0" xfId="0" applyFont="1" applyAlignment="1">
      <alignment horizontal="center" vertical="center" wrapText="1"/>
    </xf>
    <xf numFmtId="0" fontId="10" fillId="0" borderId="3" xfId="0" quotePrefix="1" applyFont="1" applyBorder="1" applyAlignment="1">
      <alignment horizontal="center" vertical="center" wrapText="1"/>
    </xf>
    <xf numFmtId="38" fontId="6" fillId="3" borderId="0" xfId="1" applyFont="1" applyFill="1" applyProtection="1">
      <alignment vertical="center"/>
    </xf>
    <xf numFmtId="0" fontId="37" fillId="0" borderId="0" xfId="2" applyFont="1" applyAlignment="1">
      <alignment horizontal="left" vertical="center" wrapText="1"/>
    </xf>
    <xf numFmtId="0" fontId="28" fillId="0" borderId="16" xfId="2" applyFont="1" applyBorder="1" applyAlignment="1" applyProtection="1">
      <alignment horizontal="left" vertical="center" wrapText="1"/>
      <protection locked="0"/>
    </xf>
    <xf numFmtId="0" fontId="45" fillId="0" borderId="0" xfId="0" applyFont="1" applyAlignment="1">
      <alignment horizontal="right" vertical="center"/>
    </xf>
    <xf numFmtId="0" fontId="64" fillId="0" borderId="19" xfId="0" applyFont="1" applyBorder="1">
      <alignment vertical="center"/>
    </xf>
    <xf numFmtId="0" fontId="27" fillId="0" borderId="19" xfId="0" applyFont="1" applyBorder="1">
      <alignment vertical="center"/>
    </xf>
    <xf numFmtId="0" fontId="64" fillId="0" borderId="0" xfId="0" applyFont="1">
      <alignment vertical="center"/>
    </xf>
    <xf numFmtId="0" fontId="68" fillId="0" borderId="0" xfId="0" applyFont="1">
      <alignment vertical="center"/>
    </xf>
    <xf numFmtId="0" fontId="27" fillId="0" borderId="0" xfId="0" applyFont="1" applyAlignment="1">
      <alignment horizontal="left" vertical="center"/>
    </xf>
    <xf numFmtId="0" fontId="36" fillId="0" borderId="0" xfId="0" applyFont="1">
      <alignment vertical="center"/>
    </xf>
    <xf numFmtId="0" fontId="69" fillId="0" borderId="0" xfId="7" applyFont="1" applyAlignment="1" applyProtection="1">
      <alignment horizontal="right" vertical="center"/>
    </xf>
    <xf numFmtId="0" fontId="70" fillId="0" borderId="0" xfId="0" applyFont="1">
      <alignment vertical="center"/>
    </xf>
    <xf numFmtId="0" fontId="30" fillId="7" borderId="1" xfId="0" applyFont="1" applyFill="1" applyBorder="1" applyAlignment="1">
      <alignment horizontal="left" vertical="center" wrapText="1" shrinkToFit="1"/>
    </xf>
    <xf numFmtId="0" fontId="71" fillId="0" borderId="0" xfId="2" applyFont="1">
      <alignment vertical="center"/>
    </xf>
    <xf numFmtId="0" fontId="28" fillId="0" borderId="0" xfId="0" applyFont="1" applyAlignment="1">
      <alignment horizontal="left" vertical="center"/>
    </xf>
    <xf numFmtId="0" fontId="9" fillId="6" borderId="4" xfId="0" applyFont="1" applyFill="1" applyBorder="1" applyAlignment="1">
      <alignment horizontal="left" vertical="center"/>
    </xf>
    <xf numFmtId="0" fontId="40" fillId="0" borderId="16" xfId="2" applyFont="1" applyBorder="1" applyAlignment="1">
      <alignment horizontal="center" vertical="center" wrapText="1"/>
    </xf>
    <xf numFmtId="0" fontId="27" fillId="0" borderId="0" xfId="5" applyFont="1" applyAlignment="1">
      <alignment vertical="center" wrapText="1"/>
    </xf>
    <xf numFmtId="0" fontId="6" fillId="0" borderId="0" xfId="5" applyFont="1">
      <alignment vertical="center"/>
    </xf>
    <xf numFmtId="0" fontId="41" fillId="0" borderId="0" xfId="5" applyFont="1">
      <alignment vertical="center"/>
    </xf>
    <xf numFmtId="0" fontId="60" fillId="0" borderId="0" xfId="5" applyFont="1">
      <alignment vertical="center"/>
    </xf>
    <xf numFmtId="0" fontId="33" fillId="2" borderId="1" xfId="5" applyFont="1" applyFill="1" applyBorder="1" applyAlignment="1">
      <alignment horizontal="center" vertical="center"/>
    </xf>
    <xf numFmtId="0" fontId="6" fillId="0" borderId="0" xfId="5" applyFont="1" applyAlignment="1">
      <alignment vertical="center" wrapText="1"/>
    </xf>
    <xf numFmtId="0" fontId="59" fillId="0" borderId="0" xfId="5" applyFont="1">
      <alignment vertical="center"/>
    </xf>
    <xf numFmtId="0" fontId="51" fillId="0" borderId="0" xfId="2" applyFont="1" applyAlignment="1">
      <alignment horizontal="left" vertical="center" wrapText="1"/>
    </xf>
    <xf numFmtId="0" fontId="40" fillId="0" borderId="0" xfId="7" applyFont="1" applyBorder="1" applyAlignment="1" applyProtection="1">
      <alignment horizontal="right" vertical="center"/>
    </xf>
    <xf numFmtId="0" fontId="27" fillId="0" borderId="0" xfId="0" applyFont="1" applyAlignment="1">
      <alignment vertical="top"/>
    </xf>
    <xf numFmtId="0" fontId="24" fillId="0" borderId="19" xfId="7" applyFont="1" applyFill="1" applyBorder="1" applyProtection="1">
      <alignment vertical="center"/>
    </xf>
    <xf numFmtId="0" fontId="31" fillId="0" borderId="0" xfId="2" applyFont="1" applyAlignment="1">
      <alignment horizontal="center" vertical="center" wrapText="1"/>
    </xf>
    <xf numFmtId="0" fontId="37" fillId="0" borderId="0" xfId="2" applyFont="1" applyAlignment="1">
      <alignment horizontal="left" vertical="center"/>
    </xf>
    <xf numFmtId="0" fontId="28" fillId="0" borderId="16" xfId="2" applyFont="1" applyBorder="1" applyAlignment="1" applyProtection="1">
      <alignment horizontal="left" vertical="center" wrapText="1" shrinkToFit="1"/>
      <protection locked="0"/>
    </xf>
    <xf numFmtId="0" fontId="28" fillId="0" borderId="22" xfId="2" applyFont="1" applyBorder="1" applyAlignment="1" applyProtection="1">
      <alignment horizontal="left" vertical="center" shrinkToFit="1"/>
      <protection locked="0"/>
    </xf>
    <xf numFmtId="49" fontId="6" fillId="0" borderId="0" xfId="5" applyNumberFormat="1" applyFont="1" applyAlignment="1">
      <alignment horizontal="right" vertical="center"/>
    </xf>
    <xf numFmtId="0" fontId="43" fillId="0" borderId="19" xfId="2" applyFont="1" applyBorder="1" applyAlignment="1">
      <alignment horizontal="left" vertical="center"/>
    </xf>
    <xf numFmtId="0" fontId="47" fillId="0" borderId="19" xfId="2" applyFont="1" applyBorder="1" applyAlignment="1">
      <alignment horizontal="left" vertical="center" wrapText="1"/>
    </xf>
    <xf numFmtId="0" fontId="48" fillId="0" borderId="19" xfId="2" applyFont="1" applyBorder="1">
      <alignment vertical="center"/>
    </xf>
    <xf numFmtId="38" fontId="31" fillId="3" borderId="0" xfId="1" applyFont="1" applyFill="1" applyBorder="1" applyAlignment="1" applyProtection="1">
      <alignment horizontal="center" vertical="center" wrapText="1"/>
    </xf>
    <xf numFmtId="9" fontId="48" fillId="0" borderId="0" xfId="8" applyFont="1" applyProtection="1">
      <alignment vertical="center"/>
    </xf>
    <xf numFmtId="9" fontId="37" fillId="0" borderId="0" xfId="8" applyFont="1" applyBorder="1" applyAlignment="1" applyProtection="1">
      <alignment horizontal="center" vertical="center"/>
    </xf>
    <xf numFmtId="0" fontId="27" fillId="0" borderId="1" xfId="0" applyFont="1" applyBorder="1" applyAlignment="1" applyProtection="1">
      <alignment horizontal="left" vertical="center" shrinkToFit="1"/>
      <protection locked="0"/>
    </xf>
    <xf numFmtId="0" fontId="27" fillId="0" borderId="0" xfId="0" applyFont="1" applyAlignment="1">
      <alignment horizontal="left" vertical="center" wrapText="1"/>
    </xf>
    <xf numFmtId="0" fontId="45" fillId="3" borderId="0" xfId="0" applyFont="1" applyFill="1" applyAlignment="1">
      <alignment horizontal="right" vertical="center"/>
    </xf>
    <xf numFmtId="0" fontId="24" fillId="2" borderId="3" xfId="0" applyFont="1" applyFill="1" applyBorder="1" applyAlignment="1">
      <alignment horizontal="center" vertical="center"/>
    </xf>
    <xf numFmtId="0" fontId="74" fillId="0" borderId="0" xfId="0" applyFont="1">
      <alignment vertical="center"/>
    </xf>
    <xf numFmtId="0" fontId="74" fillId="0" borderId="0" xfId="0" applyFont="1" applyAlignment="1">
      <alignment horizontal="left" vertical="center"/>
    </xf>
    <xf numFmtId="0" fontId="27" fillId="0" borderId="0" xfId="0" applyFont="1" applyAlignment="1">
      <alignment horizontal="left" vertical="center" shrinkToFit="1"/>
    </xf>
    <xf numFmtId="0" fontId="73"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left" vertical="center"/>
    </xf>
    <xf numFmtId="49" fontId="27" fillId="0" borderId="0" xfId="0" applyNumberFormat="1" applyFont="1" applyAlignment="1">
      <alignment horizontal="center" vertical="center"/>
    </xf>
    <xf numFmtId="38" fontId="6" fillId="0" borderId="0" xfId="1" applyFont="1" applyFill="1" applyProtection="1">
      <alignment vertical="center"/>
    </xf>
    <xf numFmtId="0" fontId="28" fillId="0" borderId="18" xfId="2" applyFont="1" applyBorder="1" applyAlignment="1" applyProtection="1">
      <alignment horizontal="left" vertical="center" wrapText="1"/>
      <protection locked="0"/>
    </xf>
    <xf numFmtId="0" fontId="28" fillId="0" borderId="18" xfId="2" applyFont="1" applyBorder="1" applyAlignment="1" applyProtection="1">
      <alignment horizontal="left" vertical="center" wrapText="1" shrinkToFit="1"/>
      <protection locked="0"/>
    </xf>
    <xf numFmtId="0" fontId="28" fillId="0" borderId="64" xfId="2" applyFont="1" applyBorder="1" applyAlignment="1" applyProtection="1">
      <alignment horizontal="left" vertical="center" shrinkToFit="1"/>
      <protection locked="0"/>
    </xf>
    <xf numFmtId="0" fontId="28" fillId="0" borderId="65" xfId="2" applyFont="1" applyBorder="1" applyAlignment="1" applyProtection="1">
      <alignment horizontal="left" vertical="center" wrapText="1"/>
      <protection locked="0"/>
    </xf>
    <xf numFmtId="0" fontId="27" fillId="0" borderId="0" xfId="0" applyFont="1" applyAlignment="1">
      <alignment vertical="center" wrapText="1"/>
    </xf>
    <xf numFmtId="0" fontId="27" fillId="0" borderId="0" xfId="0" applyFont="1" applyAlignment="1">
      <alignment vertical="top" wrapText="1"/>
    </xf>
    <xf numFmtId="0" fontId="16" fillId="3" borderId="0" xfId="0" applyFont="1" applyFill="1" applyAlignment="1">
      <alignment horizontal="left" vertical="center" indent="5"/>
    </xf>
    <xf numFmtId="0" fontId="17" fillId="3" borderId="0" xfId="0" applyFont="1" applyFill="1">
      <alignment vertical="center"/>
    </xf>
    <xf numFmtId="180" fontId="6" fillId="0" borderId="0" xfId="0" applyNumberFormat="1" applyFont="1">
      <alignment vertical="center"/>
    </xf>
    <xf numFmtId="0" fontId="76" fillId="3" borderId="0" xfId="2" applyFont="1" applyFill="1" applyAlignment="1">
      <alignment horizontal="left" vertical="center"/>
    </xf>
    <xf numFmtId="0" fontId="79" fillId="0" borderId="0" xfId="0" applyFont="1">
      <alignment vertical="center"/>
    </xf>
    <xf numFmtId="0" fontId="31" fillId="9" borderId="3"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0" borderId="0" xfId="0" applyFont="1">
      <alignment vertical="center"/>
    </xf>
    <xf numFmtId="0" fontId="31" fillId="0" borderId="0" xfId="0" applyFont="1" applyAlignment="1">
      <alignment vertical="center" wrapText="1"/>
    </xf>
    <xf numFmtId="0" fontId="31" fillId="0" borderId="0" xfId="5" applyFont="1">
      <alignment vertical="center"/>
    </xf>
    <xf numFmtId="0" fontId="31" fillId="0" borderId="0" xfId="5" applyFont="1" applyAlignment="1">
      <alignment vertical="center" wrapText="1"/>
    </xf>
    <xf numFmtId="0" fontId="31" fillId="3" borderId="0" xfId="5" applyFont="1" applyFill="1">
      <alignment vertical="center"/>
    </xf>
    <xf numFmtId="0" fontId="44" fillId="0" borderId="0" xfId="5" applyFont="1" applyAlignment="1">
      <alignment vertical="center" wrapText="1"/>
    </xf>
    <xf numFmtId="0" fontId="31" fillId="0" borderId="0" xfId="5" applyFont="1" applyAlignment="1">
      <alignment horizontal="right" vertical="center" wrapText="1"/>
    </xf>
    <xf numFmtId="0" fontId="31" fillId="2" borderId="61" xfId="5" applyFont="1" applyFill="1" applyBorder="1" applyAlignment="1">
      <alignment horizontal="center" vertical="center" wrapText="1"/>
    </xf>
    <xf numFmtId="0" fontId="31" fillId="2" borderId="59" xfId="5" applyFont="1" applyFill="1" applyBorder="1">
      <alignment vertical="center"/>
    </xf>
    <xf numFmtId="0" fontId="31" fillId="2"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0" xfId="0" applyFont="1" applyAlignment="1">
      <alignment horizontal="center" vertical="center"/>
    </xf>
    <xf numFmtId="0" fontId="9" fillId="6" borderId="13" xfId="0" applyFont="1" applyFill="1" applyBorder="1">
      <alignment vertical="center"/>
    </xf>
    <xf numFmtId="0" fontId="28" fillId="0" borderId="0" xfId="2" applyFont="1" applyAlignment="1">
      <alignment horizontal="left"/>
    </xf>
    <xf numFmtId="0" fontId="75" fillId="0" borderId="0" xfId="2" applyFont="1" applyAlignment="1">
      <alignment horizontal="left" vertical="center" wrapText="1"/>
    </xf>
    <xf numFmtId="0" fontId="37" fillId="0" borderId="0" xfId="2" applyFont="1" applyAlignment="1">
      <alignment horizontal="left" vertical="top"/>
    </xf>
    <xf numFmtId="0" fontId="23" fillId="0" borderId="0" xfId="2" applyFont="1">
      <alignment vertical="center"/>
    </xf>
    <xf numFmtId="0" fontId="79" fillId="0" borderId="0" xfId="2" applyFont="1" applyAlignment="1">
      <alignment vertical="center" wrapText="1"/>
    </xf>
    <xf numFmtId="14" fontId="27" fillId="0" borderId="0" xfId="0" applyNumberFormat="1" applyFont="1" applyAlignment="1">
      <alignment horizontal="left" vertical="center"/>
    </xf>
    <xf numFmtId="0" fontId="27" fillId="0" borderId="0" xfId="0" applyFont="1" applyAlignment="1">
      <alignment vertical="center" wrapText="1" shrinkToFit="1"/>
    </xf>
    <xf numFmtId="0" fontId="12" fillId="0" borderId="0" xfId="0" applyFont="1" applyAlignment="1">
      <alignment horizontal="left" vertical="center"/>
    </xf>
    <xf numFmtId="0" fontId="6" fillId="0" borderId="0" xfId="0" applyFont="1" applyAlignment="1">
      <alignment horizontal="right" vertical="center"/>
    </xf>
    <xf numFmtId="0" fontId="12" fillId="0" borderId="14"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0" xfId="0" applyFont="1" applyAlignment="1">
      <alignment vertical="top" wrapText="1"/>
    </xf>
    <xf numFmtId="0" fontId="12" fillId="0" borderId="14" xfId="0" applyFont="1" applyBorder="1" applyAlignment="1">
      <alignment vertical="top" wrapText="1"/>
    </xf>
    <xf numFmtId="0" fontId="6" fillId="0" borderId="20" xfId="0" applyFont="1" applyBorder="1">
      <alignment vertical="center"/>
    </xf>
    <xf numFmtId="0" fontId="27" fillId="0" borderId="0" xfId="0" applyFont="1" applyAlignment="1">
      <alignment horizontal="center" vertical="center"/>
    </xf>
    <xf numFmtId="0" fontId="31" fillId="0" borderId="1" xfId="0" applyFont="1" applyBorder="1" applyAlignment="1" applyProtection="1">
      <alignment horizontal="center" vertical="center" wrapText="1"/>
      <protection locked="0"/>
    </xf>
    <xf numFmtId="0" fontId="80" fillId="0" borderId="0" xfId="0" applyFont="1" applyAlignment="1">
      <alignment horizontal="left" vertical="center" wrapText="1"/>
    </xf>
    <xf numFmtId="0" fontId="27" fillId="2" borderId="79" xfId="0" applyFont="1" applyFill="1" applyBorder="1" applyAlignment="1">
      <alignment horizontal="center" vertical="center" wrapText="1"/>
    </xf>
    <xf numFmtId="0" fontId="27" fillId="2" borderId="80" xfId="0" applyFont="1" applyFill="1" applyBorder="1" applyAlignment="1">
      <alignment horizontal="center" vertical="center" wrapText="1"/>
    </xf>
    <xf numFmtId="0" fontId="27" fillId="2" borderId="81" xfId="0" applyFont="1" applyFill="1" applyBorder="1" applyAlignment="1">
      <alignment horizontal="center" vertical="center" wrapText="1"/>
    </xf>
    <xf numFmtId="0" fontId="45" fillId="3" borderId="19" xfId="0" applyFont="1" applyFill="1" applyBorder="1" applyAlignment="1">
      <alignment horizontal="right" vertical="center"/>
    </xf>
    <xf numFmtId="0" fontId="27" fillId="7" borderId="15"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9" xfId="0" applyFont="1" applyBorder="1" applyAlignment="1">
      <alignment horizontal="center" vertical="center" wrapText="1"/>
    </xf>
    <xf numFmtId="0" fontId="10" fillId="0" borderId="5" xfId="0" applyFont="1" applyBorder="1" applyAlignment="1">
      <alignment horizontal="left" vertical="center" wrapText="1"/>
    </xf>
    <xf numFmtId="0" fontId="27" fillId="3" borderId="0" xfId="0" applyFont="1" applyFill="1" applyAlignment="1">
      <alignment horizontal="right" vertical="center"/>
    </xf>
    <xf numFmtId="0" fontId="83" fillId="0" borderId="20" xfId="0" applyFont="1" applyBorder="1">
      <alignment vertical="center"/>
    </xf>
    <xf numFmtId="0" fontId="61" fillId="0" borderId="0" xfId="7" applyFill="1" applyBorder="1" applyAlignment="1" applyProtection="1">
      <alignment horizontal="left" vertical="center"/>
    </xf>
    <xf numFmtId="0" fontId="24" fillId="0" borderId="0" xfId="0" applyFont="1" applyAlignment="1">
      <alignment horizontal="left" vertical="top" wrapText="1"/>
    </xf>
    <xf numFmtId="0" fontId="76" fillId="0" borderId="0" xfId="5" applyFont="1" applyAlignment="1">
      <alignment vertical="center" wrapText="1"/>
    </xf>
    <xf numFmtId="0" fontId="31" fillId="2" borderId="93" xfId="5" applyFont="1" applyFill="1" applyBorder="1" applyAlignment="1">
      <alignment horizontal="center" vertical="center" wrapText="1"/>
    </xf>
    <xf numFmtId="38" fontId="6" fillId="0" borderId="18" xfId="1" applyFont="1" applyFill="1" applyBorder="1" applyAlignment="1" applyProtection="1">
      <alignment horizontal="right" vertical="center" wrapText="1"/>
    </xf>
    <xf numFmtId="0" fontId="6" fillId="0" borderId="18" xfId="0" applyFont="1" applyBorder="1" applyAlignment="1">
      <alignment horizontal="center" vertical="center" wrapText="1"/>
    </xf>
    <xf numFmtId="38" fontId="6" fillId="0" borderId="1" xfId="1" applyFont="1" applyFill="1" applyBorder="1" applyAlignment="1" applyProtection="1">
      <alignment horizontal="right" vertical="center" wrapText="1"/>
    </xf>
    <xf numFmtId="0" fontId="6" fillId="0" borderId="1" xfId="0" applyFont="1" applyBorder="1" applyAlignment="1">
      <alignment horizontal="left" vertical="center" wrapText="1"/>
    </xf>
    <xf numFmtId="9" fontId="37" fillId="0" borderId="1" xfId="2" applyNumberFormat="1" applyFont="1" applyBorder="1" applyAlignment="1">
      <alignment horizontal="center" vertical="center" wrapText="1"/>
    </xf>
    <xf numFmtId="0" fontId="28" fillId="0" borderId="17" xfId="2" applyFont="1" applyBorder="1" applyAlignment="1" applyProtection="1">
      <alignment horizontal="left" vertical="center" wrapText="1"/>
      <protection locked="0"/>
    </xf>
    <xf numFmtId="0" fontId="28" fillId="0" borderId="17" xfId="2" applyFont="1" applyBorder="1" applyAlignment="1" applyProtection="1">
      <alignment horizontal="left" vertical="center" wrapText="1" shrinkToFit="1"/>
      <protection locked="0"/>
    </xf>
    <xf numFmtId="0" fontId="28" fillId="0" borderId="101" xfId="2" applyFont="1" applyBorder="1" applyAlignment="1" applyProtection="1">
      <alignment horizontal="left" vertical="center" shrinkToFit="1"/>
      <protection locked="0"/>
    </xf>
    <xf numFmtId="0" fontId="28" fillId="0" borderId="102" xfId="2" applyFont="1" applyBorder="1" applyAlignment="1" applyProtection="1">
      <alignment horizontal="left" vertical="center" wrapText="1"/>
      <protection locked="0"/>
    </xf>
    <xf numFmtId="49" fontId="0" fillId="0" borderId="0" xfId="0" applyNumberFormat="1">
      <alignment vertical="center"/>
    </xf>
    <xf numFmtId="0" fontId="24" fillId="2" borderId="3"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7" fillId="2" borderId="17" xfId="0" applyFont="1" applyFill="1" applyBorder="1" applyAlignment="1">
      <alignment horizontal="center" vertical="center"/>
    </xf>
    <xf numFmtId="0" fontId="27" fillId="2" borderId="5" xfId="0" applyFont="1" applyFill="1" applyBorder="1" applyAlignment="1">
      <alignment horizontal="left" vertical="center"/>
    </xf>
    <xf numFmtId="0" fontId="27" fillId="2" borderId="103" xfId="0" applyFont="1" applyFill="1" applyBorder="1" applyAlignment="1">
      <alignment horizontal="left" vertical="center"/>
    </xf>
    <xf numFmtId="0" fontId="37" fillId="2" borderId="3" xfId="2" applyFont="1" applyFill="1" applyBorder="1" applyAlignment="1">
      <alignment horizontal="center" vertical="center" wrapText="1"/>
    </xf>
    <xf numFmtId="0" fontId="37" fillId="0" borderId="3" xfId="2" applyFont="1" applyBorder="1" applyAlignment="1">
      <alignment horizontal="center" vertical="center" wrapText="1"/>
    </xf>
    <xf numFmtId="0" fontId="63" fillId="0" borderId="19" xfId="7" applyFont="1" applyBorder="1" applyAlignment="1" applyProtection="1">
      <alignment horizontal="center" vertical="center"/>
    </xf>
    <xf numFmtId="0" fontId="27" fillId="0" borderId="5" xfId="0" applyFont="1" applyBorder="1" applyAlignment="1" applyProtection="1">
      <alignment horizontal="left" vertical="center"/>
      <protection locked="0"/>
    </xf>
    <xf numFmtId="0" fontId="76" fillId="0" borderId="103" xfId="2" applyFont="1" applyBorder="1" applyAlignment="1" applyProtection="1">
      <alignment horizontal="left" vertical="center" wrapText="1"/>
      <protection locked="0"/>
    </xf>
    <xf numFmtId="0" fontId="40" fillId="2" borderId="1" xfId="2" applyFont="1" applyFill="1" applyBorder="1" applyAlignment="1">
      <alignment horizontal="center" vertical="center" wrapText="1"/>
    </xf>
    <xf numFmtId="0" fontId="40" fillId="2" borderId="4" xfId="2" applyFont="1" applyFill="1" applyBorder="1" applyAlignment="1">
      <alignment horizontal="center" vertical="center" wrapText="1"/>
    </xf>
    <xf numFmtId="0" fontId="50" fillId="2" borderId="91" xfId="2" applyFont="1" applyFill="1" applyBorder="1" applyAlignment="1">
      <alignment horizontal="center" vertical="center"/>
    </xf>
    <xf numFmtId="0" fontId="76" fillId="0" borderId="11" xfId="2" applyFont="1" applyBorder="1" applyAlignment="1" applyProtection="1">
      <alignment horizontal="center" vertical="center" wrapText="1"/>
      <protection locked="0"/>
    </xf>
    <xf numFmtId="0" fontId="76" fillId="0" borderId="110" xfId="2" applyFont="1" applyBorder="1" applyAlignment="1" applyProtection="1">
      <alignment horizontal="left" vertical="center" wrapText="1"/>
      <protection locked="0"/>
    </xf>
    <xf numFmtId="0" fontId="76" fillId="0" borderId="111" xfId="2" applyFont="1" applyBorder="1" applyAlignment="1" applyProtection="1">
      <alignment horizontal="left" vertical="center" wrapText="1"/>
      <protection locked="0"/>
    </xf>
    <xf numFmtId="0" fontId="76" fillId="0" borderId="109" xfId="2" applyFont="1" applyBorder="1" applyAlignment="1" applyProtection="1">
      <alignment horizontal="left" vertical="center" wrapText="1"/>
      <protection locked="0"/>
    </xf>
    <xf numFmtId="0" fontId="76" fillId="0" borderId="112" xfId="2" applyFont="1" applyBorder="1" applyAlignment="1" applyProtection="1">
      <alignment horizontal="left" vertical="center" wrapText="1"/>
      <protection locked="0"/>
    </xf>
    <xf numFmtId="0" fontId="40" fillId="2" borderId="3" xfId="2" applyFont="1" applyFill="1" applyBorder="1" applyAlignment="1">
      <alignment horizontal="center" vertical="center" wrapText="1"/>
    </xf>
    <xf numFmtId="0" fontId="76" fillId="0" borderId="9" xfId="2" applyFont="1" applyBorder="1" applyAlignment="1" applyProtection="1">
      <alignment horizontal="center" vertical="center" wrapText="1"/>
      <protection locked="0"/>
    </xf>
    <xf numFmtId="0" fontId="76" fillId="0" borderId="115" xfId="2" applyFont="1" applyBorder="1" applyAlignment="1" applyProtection="1">
      <alignment horizontal="left" vertical="center" wrapText="1"/>
      <protection locked="0"/>
    </xf>
    <xf numFmtId="0" fontId="76" fillId="0" borderId="116" xfId="2" applyFont="1" applyBorder="1" applyAlignment="1" applyProtection="1">
      <alignment horizontal="left" vertical="center" wrapText="1"/>
      <protection locked="0"/>
    </xf>
    <xf numFmtId="0" fontId="76" fillId="0" borderId="10" xfId="2" applyFont="1" applyBorder="1" applyAlignment="1" applyProtection="1">
      <alignment horizontal="left" vertical="center" wrapText="1"/>
      <protection locked="0"/>
    </xf>
    <xf numFmtId="0" fontId="76" fillId="0" borderId="5" xfId="2" applyFont="1" applyBorder="1" applyAlignment="1" applyProtection="1">
      <alignment horizontal="center" vertical="center" wrapText="1"/>
      <protection locked="0"/>
    </xf>
    <xf numFmtId="0" fontId="76" fillId="0" borderId="75" xfId="2" applyFont="1" applyBorder="1" applyAlignment="1" applyProtection="1">
      <alignment horizontal="left" vertical="center" wrapText="1"/>
      <protection locked="0"/>
    </xf>
    <xf numFmtId="0" fontId="27" fillId="0" borderId="103" xfId="0" applyFont="1" applyBorder="1" applyAlignment="1" applyProtection="1">
      <alignment horizontal="left" vertical="center"/>
      <protection locked="0"/>
    </xf>
    <xf numFmtId="0" fontId="10" fillId="5"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7" xfId="0" applyFont="1" applyBorder="1" applyAlignment="1">
      <alignmen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27" fillId="0" borderId="79" xfId="0" applyFont="1" applyBorder="1" applyAlignment="1" applyProtection="1">
      <alignment vertical="center" wrapText="1" shrinkToFit="1"/>
      <protection locked="0"/>
    </xf>
    <xf numFmtId="0" fontId="78" fillId="0" borderId="0" xfId="0" applyFont="1">
      <alignment vertical="center"/>
    </xf>
    <xf numFmtId="0" fontId="78" fillId="0" borderId="0" xfId="0" applyFont="1" applyAlignment="1">
      <alignment vertical="center" wrapText="1" shrinkToFit="1"/>
    </xf>
    <xf numFmtId="0" fontId="51" fillId="0" borderId="1" xfId="2" applyFont="1" applyBorder="1" applyAlignment="1">
      <alignment horizontal="center" vertical="center" wrapText="1"/>
    </xf>
    <xf numFmtId="0" fontId="27" fillId="0" borderId="34" xfId="0" applyFont="1" applyBorder="1">
      <alignment vertical="center"/>
    </xf>
    <xf numFmtId="0" fontId="27" fillId="0" borderId="36" xfId="0" applyFont="1" applyBorder="1">
      <alignment vertical="center"/>
    </xf>
    <xf numFmtId="0" fontId="78" fillId="0" borderId="0" xfId="0" applyFont="1" applyAlignment="1">
      <alignment horizontal="left" vertical="center"/>
    </xf>
    <xf numFmtId="38" fontId="31" fillId="0" borderId="2" xfId="6" applyFont="1" applyFill="1" applyBorder="1" applyAlignment="1" applyProtection="1">
      <alignment vertical="center" wrapText="1"/>
      <protection locked="0"/>
    </xf>
    <xf numFmtId="0" fontId="27" fillId="0" borderId="118" xfId="0" applyFont="1" applyBorder="1" applyAlignment="1" applyProtection="1">
      <alignment horizontal="left" vertical="center"/>
      <protection locked="0"/>
    </xf>
    <xf numFmtId="0" fontId="25" fillId="0" borderId="0" xfId="0" applyFont="1" applyAlignment="1">
      <alignment vertical="center" wrapText="1"/>
    </xf>
    <xf numFmtId="0" fontId="12" fillId="6" borderId="13" xfId="0" applyFont="1" applyFill="1" applyBorder="1" applyAlignment="1">
      <alignment vertical="center" wrapText="1"/>
    </xf>
    <xf numFmtId="0" fontId="6" fillId="3" borderId="0" xfId="0" applyFont="1" applyFill="1" applyAlignment="1">
      <alignment horizontal="center" vertical="center"/>
    </xf>
    <xf numFmtId="0" fontId="27" fillId="2" borderId="5" xfId="0" applyFont="1" applyFill="1" applyBorder="1" applyAlignment="1">
      <alignment horizontal="center" vertical="center"/>
    </xf>
    <xf numFmtId="0" fontId="27" fillId="6" borderId="3" xfId="0" applyFont="1" applyFill="1" applyBorder="1" applyAlignment="1">
      <alignment vertical="center" wrapText="1"/>
    </xf>
    <xf numFmtId="0" fontId="27" fillId="2" borderId="5" xfId="0" applyFont="1" applyFill="1" applyBorder="1">
      <alignment vertical="center"/>
    </xf>
    <xf numFmtId="0" fontId="27" fillId="2" borderId="3" xfId="0"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lignment vertical="center"/>
    </xf>
    <xf numFmtId="14" fontId="27" fillId="0" borderId="1" xfId="0" applyNumberFormat="1"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2" borderId="1" xfId="0" applyFont="1" applyFill="1" applyBorder="1" applyAlignment="1">
      <alignment horizontal="left" vertical="center"/>
    </xf>
    <xf numFmtId="0" fontId="27" fillId="6" borderId="1" xfId="0" applyFont="1" applyFill="1" applyBorder="1" applyAlignment="1">
      <alignment vertical="center" wrapText="1"/>
    </xf>
    <xf numFmtId="0" fontId="27" fillId="0" borderId="14" xfId="0" applyFont="1" applyBorder="1" applyAlignment="1">
      <alignment horizontal="center" vertical="center"/>
    </xf>
    <xf numFmtId="0" fontId="27" fillId="6" borderId="13" xfId="0" applyFont="1" applyFill="1" applyBorder="1" applyAlignment="1">
      <alignment horizontal="left" vertical="center" wrapText="1"/>
    </xf>
    <xf numFmtId="0" fontId="27" fillId="6" borderId="1" xfId="0" applyFont="1" applyFill="1" applyBorder="1" applyAlignment="1">
      <alignment horizontal="left" vertical="center" wrapText="1"/>
    </xf>
    <xf numFmtId="0" fontId="27" fillId="2" borderId="1" xfId="0" applyFont="1" applyFill="1" applyBorder="1" applyAlignment="1">
      <alignment vertical="center" wrapText="1"/>
    </xf>
    <xf numFmtId="0" fontId="27" fillId="0" borderId="1" xfId="0" applyFont="1" applyBorder="1" applyAlignment="1" applyProtection="1">
      <alignment horizontal="left" vertical="center" wrapText="1"/>
      <protection locked="0"/>
    </xf>
    <xf numFmtId="0" fontId="27" fillId="2" borderId="33" xfId="0" applyFont="1" applyFill="1" applyBorder="1" applyAlignment="1">
      <alignment vertical="center" wrapText="1"/>
    </xf>
    <xf numFmtId="0" fontId="31" fillId="2" borderId="62" xfId="5" applyFont="1" applyFill="1" applyBorder="1" applyAlignment="1">
      <alignment vertical="center" wrapText="1"/>
    </xf>
    <xf numFmtId="0" fontId="31" fillId="2" borderId="58" xfId="5" applyFont="1" applyFill="1" applyBorder="1" applyAlignment="1">
      <alignment vertical="center" wrapText="1"/>
    </xf>
    <xf numFmtId="0" fontId="31" fillId="0" borderId="5" xfId="5" applyFont="1" applyBorder="1" applyAlignment="1" applyProtection="1">
      <alignment horizontal="center" vertical="center" wrapText="1"/>
      <protection locked="0"/>
    </xf>
    <xf numFmtId="0" fontId="76" fillId="0" borderId="2" xfId="2" applyFont="1" applyBorder="1" applyAlignment="1" applyProtection="1">
      <alignment horizontal="left" vertical="center" wrapText="1"/>
      <protection locked="0"/>
    </xf>
    <xf numFmtId="0" fontId="76" fillId="0" borderId="12" xfId="2" applyFont="1" applyBorder="1" applyAlignment="1" applyProtection="1">
      <alignment horizontal="left" vertical="center" wrapText="1"/>
      <protection locked="0"/>
    </xf>
    <xf numFmtId="0" fontId="43" fillId="0" borderId="0" xfId="2" applyFont="1" applyAlignment="1">
      <alignment horizontal="left" wrapText="1"/>
    </xf>
    <xf numFmtId="0" fontId="49" fillId="2" borderId="91" xfId="2" applyFont="1" applyFill="1" applyBorder="1" applyAlignment="1">
      <alignment horizontal="center" vertical="center"/>
    </xf>
    <xf numFmtId="0" fontId="43" fillId="0" borderId="0" xfId="2" applyFont="1" applyAlignment="1">
      <alignment horizontal="left" vertical="center" wrapText="1"/>
    </xf>
    <xf numFmtId="0" fontId="37" fillId="2" borderId="5" xfId="2" applyFont="1" applyFill="1" applyBorder="1" applyAlignment="1">
      <alignment horizontal="center" vertical="center" wrapText="1"/>
    </xf>
    <xf numFmtId="0" fontId="37" fillId="0" borderId="1" xfId="2" applyFont="1" applyBorder="1" applyAlignment="1">
      <alignment horizontal="center" vertical="center" wrapText="1"/>
    </xf>
    <xf numFmtId="0" fontId="56" fillId="4" borderId="1" xfId="0" applyFont="1" applyFill="1" applyBorder="1">
      <alignment vertical="center"/>
    </xf>
    <xf numFmtId="0" fontId="6" fillId="2" borderId="1" xfId="5" applyFont="1" applyFill="1" applyBorder="1" applyAlignment="1">
      <alignment horizontal="center" vertical="center" wrapText="1"/>
    </xf>
    <xf numFmtId="0" fontId="28" fillId="0" borderId="1" xfId="2" applyFont="1" applyBorder="1" applyAlignment="1">
      <alignment horizontal="left" vertical="center" wrapText="1"/>
    </xf>
    <xf numFmtId="0" fontId="35" fillId="3" borderId="0" xfId="2" applyFont="1" applyFill="1" applyAlignment="1">
      <alignment horizontal="left" vertical="center" wrapText="1"/>
    </xf>
    <xf numFmtId="0" fontId="17" fillId="0" borderId="0" xfId="0" applyFont="1" applyAlignment="1">
      <alignment horizontal="right" vertical="center" wrapText="1"/>
    </xf>
    <xf numFmtId="0" fontId="56" fillId="0" borderId="0" xfId="5" applyFont="1" applyAlignment="1">
      <alignment vertical="center" wrapText="1"/>
    </xf>
    <xf numFmtId="0" fontId="27" fillId="0" borderId="1" xfId="0" applyFont="1" applyBorder="1" applyAlignment="1">
      <alignment horizontal="left" vertical="center" wrapText="1"/>
    </xf>
    <xf numFmtId="0" fontId="27" fillId="2" borderId="117" xfId="0" applyFont="1" applyFill="1" applyBorder="1" applyAlignment="1">
      <alignment vertical="center" wrapText="1" shrinkToFit="1"/>
    </xf>
    <xf numFmtId="0" fontId="27" fillId="0" borderId="5" xfId="0" applyFont="1" applyBorder="1" applyProtection="1">
      <alignment vertical="center"/>
      <protection locked="0"/>
    </xf>
    <xf numFmtId="0" fontId="57" fillId="0" borderId="0" xfId="0" applyFont="1" applyAlignment="1">
      <alignment horizontal="left" vertical="center"/>
    </xf>
    <xf numFmtId="0" fontId="24" fillId="6" borderId="1" xfId="2" applyFont="1" applyFill="1" applyBorder="1">
      <alignment vertical="center"/>
    </xf>
    <xf numFmtId="0" fontId="27" fillId="6" borderId="1" xfId="5" applyFont="1" applyFill="1" applyBorder="1">
      <alignment vertical="center"/>
    </xf>
    <xf numFmtId="0" fontId="27" fillId="6" borderId="3"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8" fillId="0" borderId="17" xfId="8" applyNumberFormat="1" applyFont="1" applyFill="1" applyBorder="1" applyAlignment="1" applyProtection="1">
      <alignment horizontal="left" vertical="center" wrapText="1"/>
      <protection locked="0"/>
    </xf>
    <xf numFmtId="0" fontId="28" fillId="0" borderId="16" xfId="8" applyNumberFormat="1" applyFont="1" applyFill="1" applyBorder="1" applyAlignment="1" applyProtection="1">
      <alignment horizontal="left" vertical="center" wrapText="1"/>
      <protection locked="0"/>
    </xf>
    <xf numFmtId="0" fontId="31" fillId="0" borderId="16" xfId="2" applyFont="1" applyBorder="1" applyAlignment="1" applyProtection="1">
      <alignment horizontal="center" vertical="center" wrapText="1"/>
      <protection locked="0"/>
    </xf>
    <xf numFmtId="0" fontId="31" fillId="0" borderId="17" xfId="2" applyFont="1" applyBorder="1" applyAlignment="1" applyProtection="1">
      <alignment horizontal="center" vertical="center" wrapText="1"/>
      <protection locked="0"/>
    </xf>
    <xf numFmtId="0" fontId="28" fillId="0" borderId="18" xfId="8" applyNumberFormat="1" applyFont="1" applyFill="1" applyBorder="1" applyAlignment="1" applyProtection="1">
      <alignment horizontal="left" vertical="center" wrapText="1"/>
      <protection locked="0"/>
    </xf>
    <xf numFmtId="0" fontId="31" fillId="0" borderId="18" xfId="2" applyFont="1" applyBorder="1" applyAlignment="1" applyProtection="1">
      <alignment horizontal="center" vertical="center" wrapText="1"/>
      <protection locked="0"/>
    </xf>
    <xf numFmtId="0" fontId="37" fillId="0" borderId="14" xfId="8" applyNumberFormat="1" applyFont="1" applyBorder="1" applyProtection="1">
      <alignment vertical="center"/>
    </xf>
    <xf numFmtId="0" fontId="37" fillId="0" borderId="0" xfId="8" applyNumberFormat="1" applyFont="1" applyProtection="1">
      <alignment vertical="center"/>
    </xf>
    <xf numFmtId="0" fontId="48" fillId="0" borderId="0" xfId="8" applyNumberFormat="1" applyFont="1" applyProtection="1">
      <alignment vertical="center"/>
    </xf>
    <xf numFmtId="0" fontId="10" fillId="0" borderId="0" xfId="0" applyFont="1" applyAlignment="1">
      <alignment horizontal="left" vertical="center" wrapText="1"/>
    </xf>
    <xf numFmtId="0" fontId="66" fillId="0" borderId="0" xfId="0" applyFont="1" applyAlignment="1" applyProtection="1">
      <alignment horizontal="center" vertical="center" wrapText="1"/>
      <protection locked="0"/>
    </xf>
    <xf numFmtId="0" fontId="27" fillId="2" borderId="2" xfId="0" applyFont="1" applyFill="1" applyBorder="1" applyAlignment="1">
      <alignment horizontal="center" vertical="center"/>
    </xf>
    <xf numFmtId="0" fontId="27" fillId="2" borderId="37" xfId="0" applyFont="1" applyFill="1" applyBorder="1">
      <alignment vertical="center"/>
    </xf>
    <xf numFmtId="0" fontId="27" fillId="2" borderId="33" xfId="0" applyFont="1" applyFill="1" applyBorder="1">
      <alignment vertical="center"/>
    </xf>
    <xf numFmtId="0" fontId="27" fillId="2" borderId="38" xfId="0" applyFont="1" applyFill="1" applyBorder="1">
      <alignment vertical="center"/>
    </xf>
    <xf numFmtId="0" fontId="27" fillId="2" borderId="35" xfId="0" applyFont="1" applyFill="1" applyBorder="1">
      <alignment vertical="center"/>
    </xf>
    <xf numFmtId="0" fontId="27" fillId="2" borderId="39" xfId="0" applyFont="1" applyFill="1" applyBorder="1">
      <alignment vertical="center"/>
    </xf>
    <xf numFmtId="0" fontId="27" fillId="2" borderId="36" xfId="0" applyFont="1" applyFill="1" applyBorder="1">
      <alignment vertical="center"/>
    </xf>
    <xf numFmtId="0" fontId="85" fillId="0" borderId="0" xfId="0" applyFont="1" applyAlignment="1">
      <alignment horizontal="left" vertical="top"/>
    </xf>
    <xf numFmtId="0" fontId="27" fillId="2" borderId="76" xfId="0" applyFont="1" applyFill="1" applyBorder="1" applyAlignment="1">
      <alignment horizontal="center" vertical="center"/>
    </xf>
    <xf numFmtId="49" fontId="27" fillId="0" borderId="5" xfId="0" applyNumberFormat="1" applyFont="1" applyBorder="1" applyAlignment="1" applyProtection="1">
      <alignment horizontal="left" vertical="center" wrapText="1"/>
      <protection locked="0"/>
    </xf>
    <xf numFmtId="49" fontId="27" fillId="0" borderId="1" xfId="0" applyNumberFormat="1" applyFont="1" applyBorder="1" applyAlignment="1" applyProtection="1">
      <alignment horizontal="left" vertical="center" wrapText="1"/>
      <protection locked="0"/>
    </xf>
    <xf numFmtId="0" fontId="31" fillId="0" borderId="1" xfId="5" applyFont="1" applyBorder="1" applyAlignment="1" applyProtection="1">
      <alignment horizontal="center" vertical="center" wrapText="1"/>
      <protection locked="0"/>
    </xf>
    <xf numFmtId="0" fontId="31" fillId="2" borderId="4" xfId="5" applyFont="1" applyFill="1" applyBorder="1" applyAlignment="1">
      <alignment horizontal="center" vertical="center" wrapText="1"/>
    </xf>
    <xf numFmtId="9" fontId="27" fillId="0" borderId="0" xfId="8" applyFont="1" applyAlignment="1" applyProtection="1">
      <alignment horizontal="center" vertical="center"/>
    </xf>
    <xf numFmtId="0" fontId="27" fillId="0" borderId="0" xfId="2" applyFont="1">
      <alignment vertical="center"/>
    </xf>
    <xf numFmtId="0" fontId="27" fillId="0" borderId="0" xfId="2" applyFont="1" applyAlignment="1">
      <alignment vertical="center" wrapText="1"/>
    </xf>
    <xf numFmtId="38" fontId="27" fillId="0" borderId="0" xfId="3" applyFont="1" applyAlignment="1" applyProtection="1">
      <alignment vertical="center" wrapText="1"/>
    </xf>
    <xf numFmtId="0" fontId="31" fillId="0" borderId="0" xfId="2" applyFont="1">
      <alignment vertical="center"/>
    </xf>
    <xf numFmtId="0" fontId="30" fillId="0" borderId="0" xfId="2" applyFont="1">
      <alignment vertical="center"/>
    </xf>
    <xf numFmtId="0" fontId="27" fillId="0" borderId="0" xfId="2" applyFont="1" applyAlignment="1">
      <alignment horizontal="center" vertical="center"/>
    </xf>
    <xf numFmtId="38" fontId="28" fillId="0" borderId="0" xfId="3" applyFont="1" applyAlignment="1" applyProtection="1">
      <alignment horizontal="right" vertical="top"/>
    </xf>
    <xf numFmtId="0" fontId="27" fillId="3" borderId="0" xfId="2" applyFont="1" applyFill="1" applyAlignment="1">
      <alignment horizontal="center" vertical="center"/>
    </xf>
    <xf numFmtId="0" fontId="27" fillId="3" borderId="0" xfId="2" applyFont="1" applyFill="1" applyAlignment="1">
      <alignment vertical="center" wrapText="1"/>
    </xf>
    <xf numFmtId="0" fontId="27" fillId="3" borderId="0" xfId="2" applyFont="1" applyFill="1" applyAlignment="1">
      <alignment horizontal="left" wrapText="1"/>
    </xf>
    <xf numFmtId="0" fontId="44" fillId="3" borderId="0" xfId="2" applyFont="1" applyFill="1" applyAlignment="1">
      <alignment vertical="center" wrapText="1"/>
    </xf>
    <xf numFmtId="0" fontId="46" fillId="3" borderId="0" xfId="2" applyFont="1" applyFill="1" applyAlignment="1">
      <alignment vertical="center" wrapText="1"/>
    </xf>
    <xf numFmtId="0" fontId="30" fillId="0" borderId="0" xfId="0" applyFont="1">
      <alignment vertical="center"/>
    </xf>
    <xf numFmtId="0" fontId="88" fillId="0" borderId="0" xfId="5" applyFont="1" applyAlignment="1">
      <alignment vertical="center" wrapText="1"/>
    </xf>
    <xf numFmtId="0" fontId="27" fillId="0" borderId="0" xfId="5" applyFont="1" applyAlignment="1">
      <alignment horizontal="center" vertical="center"/>
    </xf>
    <xf numFmtId="0" fontId="88" fillId="0" borderId="0" xfId="5" applyFont="1">
      <alignment vertical="center"/>
    </xf>
    <xf numFmtId="38" fontId="28" fillId="0" borderId="0" xfId="6" applyFont="1" applyBorder="1" applyAlignment="1" applyProtection="1">
      <alignment vertical="center" wrapText="1"/>
    </xf>
    <xf numFmtId="38" fontId="28" fillId="0" borderId="0" xfId="6" applyFont="1" applyFill="1" applyBorder="1" applyAlignment="1" applyProtection="1">
      <alignment vertical="center" wrapText="1"/>
    </xf>
    <xf numFmtId="40" fontId="27" fillId="0" borderId="0" xfId="5" applyNumberFormat="1" applyFont="1" applyAlignment="1">
      <alignment vertical="center" wrapText="1"/>
    </xf>
    <xf numFmtId="178" fontId="27" fillId="0" borderId="0" xfId="5" applyNumberFormat="1" applyFont="1" applyAlignment="1">
      <alignment vertical="center" wrapText="1"/>
    </xf>
    <xf numFmtId="0" fontId="31" fillId="2" borderId="63" xfId="5" applyFont="1" applyFill="1" applyBorder="1" applyAlignment="1">
      <alignment horizontal="center" vertical="center" wrapText="1"/>
    </xf>
    <xf numFmtId="0" fontId="31" fillId="9" borderId="4" xfId="5" applyFont="1" applyFill="1" applyBorder="1" applyAlignment="1">
      <alignment horizontal="center" vertical="center" wrapText="1"/>
    </xf>
    <xf numFmtId="0" fontId="31" fillId="2" borderId="69" xfId="5" applyFont="1" applyFill="1" applyBorder="1" applyAlignment="1">
      <alignment horizontal="center" vertical="center"/>
    </xf>
    <xf numFmtId="14" fontId="31" fillId="0" borderId="0" xfId="0" applyNumberFormat="1" applyFont="1">
      <alignment vertical="center"/>
    </xf>
    <xf numFmtId="38" fontId="31" fillId="0" borderId="0" xfId="0" applyNumberFormat="1" applyFont="1">
      <alignment vertical="center"/>
    </xf>
    <xf numFmtId="0" fontId="31" fillId="8" borderId="4" xfId="5" applyFont="1" applyFill="1" applyBorder="1" applyAlignment="1">
      <alignment horizontal="center" vertical="center" wrapText="1"/>
    </xf>
    <xf numFmtId="0" fontId="31" fillId="10" borderId="4" xfId="5" applyFont="1" applyFill="1" applyBorder="1" applyAlignment="1">
      <alignment horizontal="center" vertical="center" wrapText="1"/>
    </xf>
    <xf numFmtId="0" fontId="31" fillId="0" borderId="0" xfId="5" applyFont="1" applyAlignment="1">
      <alignment horizontal="center" vertical="center"/>
    </xf>
    <xf numFmtId="0" fontId="31" fillId="2" borderId="119" xfId="5" applyFont="1" applyFill="1" applyBorder="1" applyAlignment="1">
      <alignment horizontal="center" vertical="center" wrapText="1"/>
    </xf>
    <xf numFmtId="0" fontId="31" fillId="2" borderId="10" xfId="5" applyFont="1" applyFill="1" applyBorder="1" applyAlignment="1">
      <alignment horizontal="center" vertical="center" wrapText="1"/>
    </xf>
    <xf numFmtId="0" fontId="31" fillId="2" borderId="112" xfId="5" applyFont="1" applyFill="1" applyBorder="1" applyAlignment="1">
      <alignment horizontal="center" vertical="center" wrapText="1"/>
    </xf>
    <xf numFmtId="0" fontId="31" fillId="2" borderId="12" xfId="5" applyFont="1" applyFill="1" applyBorder="1" applyAlignment="1">
      <alignment horizontal="center" vertical="center" wrapText="1"/>
    </xf>
    <xf numFmtId="38" fontId="31" fillId="0" borderId="103" xfId="1" applyFont="1" applyBorder="1" applyAlignment="1" applyProtection="1">
      <alignment vertical="center" wrapText="1"/>
      <protection locked="0"/>
    </xf>
    <xf numFmtId="0" fontId="27" fillId="0" borderId="14" xfId="5" applyFont="1" applyBorder="1" applyAlignment="1">
      <alignment vertical="center" wrapText="1"/>
    </xf>
    <xf numFmtId="38" fontId="28" fillId="0" borderId="14" xfId="6" applyFont="1" applyBorder="1" applyAlignment="1" applyProtection="1">
      <alignment vertical="center" wrapText="1"/>
    </xf>
    <xf numFmtId="38" fontId="28" fillId="0" borderId="14" xfId="6" applyFont="1" applyFill="1" applyBorder="1" applyAlignment="1" applyProtection="1">
      <alignment vertical="center" wrapText="1"/>
    </xf>
    <xf numFmtId="40" fontId="27" fillId="0" borderId="14" xfId="5" applyNumberFormat="1" applyFont="1" applyBorder="1" applyAlignment="1">
      <alignment vertical="center" wrapText="1"/>
    </xf>
    <xf numFmtId="178" fontId="27" fillId="0" borderId="14" xfId="5" applyNumberFormat="1" applyFont="1" applyBorder="1" applyAlignment="1">
      <alignment vertical="center" wrapText="1"/>
    </xf>
    <xf numFmtId="0" fontId="30" fillId="0" borderId="0" xfId="5" applyFont="1">
      <alignment vertical="center"/>
    </xf>
    <xf numFmtId="0" fontId="31" fillId="3" borderId="0" xfId="5" applyFont="1" applyFill="1" applyAlignment="1">
      <alignment horizontal="center" vertical="center"/>
    </xf>
    <xf numFmtId="0" fontId="31" fillId="2" borderId="8" xfId="5" applyFont="1" applyFill="1" applyBorder="1" applyAlignment="1">
      <alignment horizontal="center" vertical="center" wrapText="1"/>
    </xf>
    <xf numFmtId="0" fontId="35" fillId="0" borderId="0" xfId="5" applyFont="1" applyAlignment="1">
      <alignment wrapText="1"/>
    </xf>
    <xf numFmtId="38" fontId="32" fillId="0" borderId="97" xfId="5" applyNumberFormat="1" applyFont="1" applyBorder="1" applyAlignment="1">
      <alignment vertical="center" wrapText="1"/>
    </xf>
    <xf numFmtId="0" fontId="31" fillId="9" borderId="1" xfId="0" applyFont="1" applyFill="1" applyBorder="1" applyAlignment="1">
      <alignment horizontal="center" vertical="center" wrapText="1"/>
    </xf>
    <xf numFmtId="0" fontId="31" fillId="0" borderId="72" xfId="5" applyFont="1" applyBorder="1" applyAlignment="1">
      <alignment vertical="center" wrapText="1"/>
    </xf>
    <xf numFmtId="0" fontId="31" fillId="2" borderId="5" xfId="2" applyFont="1" applyFill="1" applyBorder="1">
      <alignment vertical="center"/>
    </xf>
    <xf numFmtId="0" fontId="31" fillId="2" borderId="6" xfId="2" applyFont="1" applyFill="1" applyBorder="1">
      <alignment vertical="center"/>
    </xf>
    <xf numFmtId="0" fontId="31" fillId="2" borderId="2" xfId="2" applyFont="1" applyFill="1" applyBorder="1">
      <alignment vertical="center"/>
    </xf>
    <xf numFmtId="0" fontId="31" fillId="2" borderId="7" xfId="2" applyFont="1" applyFill="1" applyBorder="1" applyAlignment="1">
      <alignment vertical="center" wrapText="1"/>
    </xf>
    <xf numFmtId="0" fontId="31" fillId="2" borderId="8" xfId="2" applyFont="1" applyFill="1" applyBorder="1" applyAlignment="1">
      <alignment vertical="center" wrapText="1"/>
    </xf>
    <xf numFmtId="0" fontId="87" fillId="0" borderId="19" xfId="2" applyFont="1" applyBorder="1" applyAlignment="1">
      <alignment vertical="center" wrapText="1"/>
    </xf>
    <xf numFmtId="181" fontId="31" fillId="0" borderId="129" xfId="1" applyNumberFormat="1" applyFont="1" applyFill="1" applyBorder="1" applyAlignment="1" applyProtection="1">
      <alignment horizontal="right" vertical="center" wrapText="1"/>
      <protection locked="0"/>
    </xf>
    <xf numFmtId="0" fontId="31" fillId="0" borderId="9" xfId="5" applyFont="1" applyBorder="1" applyAlignment="1">
      <alignment vertical="center" wrapText="1"/>
    </xf>
    <xf numFmtId="0" fontId="31" fillId="2" borderId="132" xfId="5" applyFont="1" applyFill="1" applyBorder="1">
      <alignment vertical="center"/>
    </xf>
    <xf numFmtId="0" fontId="31" fillId="9" borderId="76" xfId="0" applyFont="1" applyFill="1" applyBorder="1" applyAlignment="1">
      <alignment horizontal="center" vertical="center" wrapText="1"/>
    </xf>
    <xf numFmtId="0" fontId="31" fillId="9" borderId="78" xfId="5" applyFont="1" applyFill="1" applyBorder="1" applyAlignment="1">
      <alignment horizontal="center" vertical="center" wrapText="1"/>
    </xf>
    <xf numFmtId="0" fontId="31" fillId="2" borderId="138" xfId="5" applyFont="1" applyFill="1" applyBorder="1">
      <alignment vertical="center"/>
    </xf>
    <xf numFmtId="0" fontId="31" fillId="0" borderId="19" xfId="5" applyFont="1" applyBorder="1" applyAlignment="1">
      <alignment vertical="center" wrapText="1"/>
    </xf>
    <xf numFmtId="0" fontId="31" fillId="2" borderId="122" xfId="5" applyFont="1" applyFill="1" applyBorder="1" applyAlignment="1">
      <alignment horizontal="left" vertical="center" wrapText="1" indent="1"/>
    </xf>
    <xf numFmtId="0" fontId="31" fillId="2" borderId="38" xfId="5" applyFont="1" applyFill="1" applyBorder="1" applyAlignment="1">
      <alignment horizontal="left" vertical="center" wrapText="1" indent="1"/>
    </xf>
    <xf numFmtId="0" fontId="31" fillId="2" borderId="105" xfId="0" applyFont="1" applyFill="1" applyBorder="1" applyAlignment="1">
      <alignment horizontal="left" vertical="center" indent="1"/>
    </xf>
    <xf numFmtId="0" fontId="58" fillId="0" borderId="0" xfId="2" applyFont="1">
      <alignment vertical="center"/>
    </xf>
    <xf numFmtId="0" fontId="58" fillId="0" borderId="0" xfId="2" applyFont="1" applyAlignment="1">
      <alignment vertical="center" wrapText="1"/>
    </xf>
    <xf numFmtId="0" fontId="55" fillId="0" borderId="0" xfId="2" applyFont="1" applyAlignment="1">
      <alignment vertical="center" wrapText="1"/>
    </xf>
    <xf numFmtId="0" fontId="27" fillId="0" borderId="1" xfId="0" applyFont="1" applyBorder="1" applyAlignment="1" applyProtection="1">
      <alignment horizontal="center" vertical="center" wrapText="1"/>
      <protection locked="0"/>
    </xf>
    <xf numFmtId="0" fontId="90" fillId="3" borderId="0" xfId="0" applyFont="1" applyFill="1">
      <alignment vertical="center"/>
    </xf>
    <xf numFmtId="0" fontId="91" fillId="3" borderId="0" xfId="0" applyFont="1" applyFill="1">
      <alignment vertical="center"/>
    </xf>
    <xf numFmtId="0" fontId="27" fillId="0" borderId="33" xfId="0" applyFont="1" applyBorder="1">
      <alignment vertical="center"/>
    </xf>
    <xf numFmtId="0" fontId="55" fillId="0" borderId="0" xfId="5" applyFont="1">
      <alignment vertical="center"/>
    </xf>
    <xf numFmtId="0" fontId="55" fillId="0" borderId="0" xfId="5" applyFont="1" applyAlignment="1">
      <alignment vertical="center" wrapText="1"/>
    </xf>
    <xf numFmtId="38" fontId="32" fillId="0" borderId="98" xfId="5" applyNumberFormat="1" applyFont="1" applyBorder="1" applyAlignment="1">
      <alignment horizontal="center" vertical="center" wrapText="1"/>
    </xf>
    <xf numFmtId="38" fontId="32" fillId="0" borderId="17" xfId="5" applyNumberFormat="1" applyFont="1" applyBorder="1" applyAlignment="1">
      <alignment horizontal="center" vertical="center" wrapText="1"/>
    </xf>
    <xf numFmtId="38" fontId="32" fillId="0" borderId="92" xfId="5" applyNumberFormat="1" applyFont="1" applyBorder="1" applyAlignment="1">
      <alignment horizontal="center" vertical="center" wrapText="1"/>
    </xf>
    <xf numFmtId="0" fontId="27" fillId="0" borderId="0" xfId="5" applyFont="1" applyAlignment="1">
      <alignment horizontal="right" vertical="center"/>
    </xf>
    <xf numFmtId="0" fontId="31" fillId="0" borderId="139" xfId="5" applyFont="1" applyBorder="1">
      <alignment vertical="center"/>
    </xf>
    <xf numFmtId="0" fontId="27" fillId="0" borderId="7"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38" fontId="32" fillId="0" borderId="54" xfId="5" applyNumberFormat="1" applyFont="1" applyBorder="1" applyAlignment="1">
      <alignment vertical="center" wrapText="1"/>
    </xf>
    <xf numFmtId="38" fontId="32" fillId="0" borderId="98" xfId="5" applyNumberFormat="1" applyFont="1" applyBorder="1" applyAlignment="1">
      <alignment vertical="center" wrapText="1"/>
    </xf>
    <xf numFmtId="38" fontId="32" fillId="0" borderId="123" xfId="5" applyNumberFormat="1" applyFont="1" applyBorder="1" applyAlignment="1">
      <alignment vertical="center" wrapText="1"/>
    </xf>
    <xf numFmtId="38" fontId="32" fillId="0" borderId="17" xfId="5" applyNumberFormat="1" applyFont="1" applyBorder="1" applyAlignment="1">
      <alignment vertical="center" wrapText="1"/>
    </xf>
    <xf numFmtId="38" fontId="32" fillId="0" borderId="99" xfId="5" applyNumberFormat="1" applyFont="1" applyBorder="1" applyAlignment="1">
      <alignment vertical="center" wrapText="1"/>
    </xf>
    <xf numFmtId="38" fontId="32" fillId="0" borderId="16" xfId="5" applyNumberFormat="1" applyFont="1" applyBorder="1" applyAlignment="1">
      <alignment vertical="center" wrapText="1"/>
    </xf>
    <xf numFmtId="38" fontId="32" fillId="0" borderId="124" xfId="5" applyNumberFormat="1" applyFont="1" applyBorder="1" applyAlignment="1">
      <alignment vertical="center" wrapText="1"/>
    </xf>
    <xf numFmtId="38" fontId="32" fillId="0" borderId="92" xfId="5" applyNumberFormat="1" applyFont="1" applyBorder="1" applyAlignment="1">
      <alignment vertical="center" wrapText="1"/>
    </xf>
    <xf numFmtId="38" fontId="32" fillId="0" borderId="125" xfId="5" applyNumberFormat="1" applyFont="1" applyBorder="1" applyAlignment="1">
      <alignment vertical="center" wrapText="1"/>
    </xf>
    <xf numFmtId="38" fontId="32" fillId="0" borderId="100" xfId="5" applyNumberFormat="1" applyFont="1" applyBorder="1" applyAlignment="1">
      <alignment vertical="center" wrapText="1"/>
    </xf>
    <xf numFmtId="0" fontId="55" fillId="3" borderId="0" xfId="5" applyFont="1" applyFill="1" applyAlignment="1">
      <alignment vertical="center" wrapText="1"/>
    </xf>
    <xf numFmtId="0" fontId="56" fillId="3" borderId="0" xfId="5" applyFont="1" applyFill="1" applyAlignment="1">
      <alignment vertical="center" wrapText="1"/>
    </xf>
    <xf numFmtId="0" fontId="93" fillId="3" borderId="0" xfId="2" applyFont="1" applyFill="1">
      <alignment vertical="center"/>
    </xf>
    <xf numFmtId="0" fontId="56" fillId="3" borderId="0" xfId="2" applyFont="1" applyFill="1">
      <alignment vertical="center"/>
    </xf>
    <xf numFmtId="0" fontId="17" fillId="3" borderId="0" xfId="2" applyFont="1" applyFill="1">
      <alignment vertical="center"/>
    </xf>
    <xf numFmtId="0" fontId="93" fillId="3" borderId="0" xfId="0" applyFont="1" applyFill="1">
      <alignment vertical="center"/>
    </xf>
    <xf numFmtId="0" fontId="58" fillId="3" borderId="0" xfId="0" applyFont="1" applyFill="1">
      <alignment vertical="center"/>
    </xf>
    <xf numFmtId="0" fontId="55" fillId="3" borderId="0" xfId="0" applyFont="1" applyFill="1">
      <alignment vertical="center"/>
    </xf>
    <xf numFmtId="0" fontId="55" fillId="3" borderId="0" xfId="0" applyFont="1" applyFill="1" applyAlignment="1">
      <alignment horizontal="right" vertical="center"/>
    </xf>
    <xf numFmtId="38" fontId="55" fillId="3" borderId="0" xfId="0" applyNumberFormat="1" applyFont="1" applyFill="1">
      <alignment vertical="center"/>
    </xf>
    <xf numFmtId="0" fontId="93" fillId="3" borderId="0" xfId="5" applyFont="1" applyFill="1">
      <alignment vertical="center"/>
    </xf>
    <xf numFmtId="0" fontId="55" fillId="3" borderId="0" xfId="5" applyFont="1" applyFill="1">
      <alignment vertical="center"/>
    </xf>
    <xf numFmtId="0" fontId="56" fillId="3" borderId="0" xfId="5" applyFont="1" applyFill="1">
      <alignment vertical="center"/>
    </xf>
    <xf numFmtId="0" fontId="55" fillId="3" borderId="142" xfId="5" applyFont="1" applyFill="1" applyBorder="1">
      <alignment vertical="center"/>
    </xf>
    <xf numFmtId="0" fontId="92" fillId="3" borderId="140" xfId="0" applyFont="1" applyFill="1" applyBorder="1">
      <alignment vertical="center"/>
    </xf>
    <xf numFmtId="0" fontId="94" fillId="3" borderId="42" xfId="0" applyFont="1" applyFill="1" applyBorder="1">
      <alignment vertical="center"/>
    </xf>
    <xf numFmtId="0" fontId="92" fillId="3" borderId="42" xfId="0" applyFont="1" applyFill="1" applyBorder="1">
      <alignment vertical="center"/>
    </xf>
    <xf numFmtId="0" fontId="31" fillId="2" borderId="1" xfId="0" applyFont="1" applyFill="1" applyBorder="1" applyAlignment="1">
      <alignment horizontal="center" vertical="center"/>
    </xf>
    <xf numFmtId="0" fontId="31" fillId="0" borderId="145" xfId="5" applyFont="1" applyBorder="1" applyAlignment="1" applyProtection="1">
      <alignment horizontal="center" vertical="center" wrapText="1"/>
      <protection locked="0"/>
    </xf>
    <xf numFmtId="38" fontId="31" fillId="0" borderId="2" xfId="1" applyFont="1" applyBorder="1" applyAlignment="1" applyProtection="1">
      <alignment vertical="center" wrapText="1"/>
      <protection locked="0"/>
    </xf>
    <xf numFmtId="0" fontId="31" fillId="2" borderId="146" xfId="5" applyFont="1" applyFill="1" applyBorder="1" applyAlignment="1">
      <alignment horizontal="center" vertical="center" wrapText="1"/>
    </xf>
    <xf numFmtId="0" fontId="31" fillId="2" borderId="147" xfId="5" applyFont="1" applyFill="1" applyBorder="1" applyAlignment="1">
      <alignment horizontal="center" vertical="center" wrapText="1"/>
    </xf>
    <xf numFmtId="38" fontId="31" fillId="0" borderId="148" xfId="1" applyFont="1" applyBorder="1" applyAlignment="1" applyProtection="1">
      <alignment vertical="center" wrapText="1"/>
      <protection locked="0"/>
    </xf>
    <xf numFmtId="38" fontId="31" fillId="0" borderId="148" xfId="6" applyFont="1" applyFill="1" applyBorder="1" applyAlignment="1" applyProtection="1">
      <alignment vertical="center" wrapText="1"/>
      <protection locked="0"/>
    </xf>
    <xf numFmtId="0" fontId="95" fillId="3" borderId="0" xfId="2" applyFont="1" applyFill="1" applyAlignment="1">
      <alignment vertical="center" wrapText="1"/>
    </xf>
    <xf numFmtId="0" fontId="95" fillId="0" borderId="0" xfId="2" applyFont="1" applyAlignment="1">
      <alignment vertical="center" wrapText="1"/>
    </xf>
    <xf numFmtId="0" fontId="96" fillId="3" borderId="0" xfId="2" applyFont="1" applyFill="1" applyAlignment="1">
      <alignment vertical="center" wrapText="1"/>
    </xf>
    <xf numFmtId="0" fontId="96" fillId="0" borderId="0" xfId="2" applyFont="1" applyAlignment="1">
      <alignment vertical="center" wrapText="1"/>
    </xf>
    <xf numFmtId="0" fontId="96" fillId="3" borderId="0" xfId="2" applyFont="1" applyFill="1">
      <alignment vertical="center"/>
    </xf>
    <xf numFmtId="0" fontId="96" fillId="0" borderId="0" xfId="2" applyFont="1">
      <alignment vertical="center"/>
    </xf>
    <xf numFmtId="0" fontId="31" fillId="2" borderId="1" xfId="0" applyFont="1" applyFill="1" applyBorder="1" applyAlignment="1">
      <alignment horizontal="centerContinuous" vertical="center"/>
    </xf>
    <xf numFmtId="0" fontId="79" fillId="3" borderId="0" xfId="2" applyFont="1" applyFill="1">
      <alignment vertical="center"/>
    </xf>
    <xf numFmtId="0" fontId="79" fillId="3" borderId="0" xfId="2" applyFont="1" applyFill="1" applyAlignment="1">
      <alignment vertical="center" wrapText="1"/>
    </xf>
    <xf numFmtId="0" fontId="97" fillId="3" borderId="0" xfId="2" applyFont="1" applyFill="1" applyAlignment="1">
      <alignment vertical="center" wrapText="1"/>
    </xf>
    <xf numFmtId="0" fontId="97" fillId="3" borderId="0" xfId="2" applyFont="1" applyFill="1">
      <alignment vertical="center"/>
    </xf>
    <xf numFmtId="0" fontId="66" fillId="0" borderId="0" xfId="0" applyFont="1">
      <alignment vertical="center"/>
    </xf>
    <xf numFmtId="0" fontId="27" fillId="7" borderId="118" xfId="0" applyFont="1" applyFill="1" applyBorder="1" applyAlignment="1">
      <alignment horizontal="center" vertical="center"/>
    </xf>
    <xf numFmtId="0" fontId="99" fillId="4" borderId="1" xfId="0" applyFont="1" applyFill="1" applyBorder="1">
      <alignment vertical="center"/>
    </xf>
    <xf numFmtId="0" fontId="100" fillId="0" borderId="0" xfId="0" applyFont="1">
      <alignment vertical="center"/>
    </xf>
    <xf numFmtId="0" fontId="101" fillId="0" borderId="0" xfId="0" applyFont="1">
      <alignment vertical="center"/>
    </xf>
    <xf numFmtId="0" fontId="101" fillId="0" borderId="0" xfId="0" applyFont="1" applyAlignment="1">
      <alignmen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38" fontId="31" fillId="0" borderId="5" xfId="1" applyFont="1" applyBorder="1" applyAlignment="1" applyProtection="1">
      <alignment vertical="center" wrapText="1"/>
      <protection locked="0"/>
    </xf>
    <xf numFmtId="0" fontId="103" fillId="0" borderId="0" xfId="0" applyFont="1">
      <alignment vertical="center"/>
    </xf>
    <xf numFmtId="0" fontId="103" fillId="2" borderId="2" xfId="0" applyFont="1" applyFill="1" applyBorder="1" applyAlignment="1">
      <alignment horizontal="centerContinuous" vertical="center"/>
    </xf>
    <xf numFmtId="0" fontId="103" fillId="2" borderId="1" xfId="0" applyFont="1" applyFill="1" applyBorder="1" applyAlignment="1">
      <alignment horizontal="center" vertical="center"/>
    </xf>
    <xf numFmtId="0" fontId="103" fillId="7" borderId="15" xfId="0" applyFont="1" applyFill="1" applyBorder="1">
      <alignment vertical="center"/>
    </xf>
    <xf numFmtId="0" fontId="103" fillId="0" borderId="15" xfId="0" applyFont="1" applyBorder="1">
      <alignment vertical="center"/>
    </xf>
    <xf numFmtId="38" fontId="103" fillId="0" borderId="15" xfId="1" applyFont="1" applyBorder="1">
      <alignment vertical="center"/>
    </xf>
    <xf numFmtId="0" fontId="103" fillId="7" borderId="17" xfId="0" applyFont="1" applyFill="1" applyBorder="1">
      <alignment vertical="center"/>
    </xf>
    <xf numFmtId="0" fontId="103" fillId="0" borderId="17" xfId="0" applyFont="1" applyBorder="1">
      <alignment vertical="center"/>
    </xf>
    <xf numFmtId="38" fontId="103" fillId="0" borderId="17" xfId="1" applyFont="1" applyBorder="1">
      <alignment vertical="center"/>
    </xf>
    <xf numFmtId="0" fontId="31" fillId="2" borderId="7" xfId="5" applyFont="1" applyFill="1" applyBorder="1" applyAlignment="1">
      <alignment vertical="center" wrapText="1"/>
    </xf>
    <xf numFmtId="0" fontId="31" fillId="2" borderId="11" xfId="5" applyFont="1" applyFill="1" applyBorder="1" applyAlignment="1">
      <alignment vertical="center" wrapText="1"/>
    </xf>
    <xf numFmtId="3" fontId="103" fillId="0" borderId="1" xfId="0" applyNumberFormat="1" applyFont="1" applyBorder="1" applyAlignment="1">
      <alignment vertical="center" readingOrder="1"/>
    </xf>
    <xf numFmtId="3" fontId="104" fillId="2" borderId="1" xfId="0" applyNumberFormat="1" applyFont="1" applyFill="1" applyBorder="1" applyAlignment="1">
      <alignment horizontal="center" vertical="center" readingOrder="1"/>
    </xf>
    <xf numFmtId="0" fontId="105" fillId="0" borderId="1" xfId="0" applyFont="1" applyBorder="1" applyAlignment="1">
      <alignment horizontal="center" vertical="center"/>
    </xf>
    <xf numFmtId="0" fontId="103" fillId="15" borderId="1" xfId="0" applyFont="1" applyFill="1" applyBorder="1" applyAlignment="1">
      <alignment horizontal="left" vertical="center" readingOrder="1"/>
    </xf>
    <xf numFmtId="0" fontId="31" fillId="2" borderId="63" xfId="5" applyFont="1" applyFill="1" applyBorder="1" applyAlignment="1">
      <alignment vertical="center" wrapText="1"/>
    </xf>
    <xf numFmtId="0" fontId="31" fillId="2" borderId="69" xfId="5" applyFont="1" applyFill="1" applyBorder="1">
      <alignment vertical="center"/>
    </xf>
    <xf numFmtId="0" fontId="31" fillId="2" borderId="149" xfId="5" applyFont="1" applyFill="1" applyBorder="1" applyAlignment="1">
      <alignment vertical="center" wrapText="1"/>
    </xf>
    <xf numFmtId="0" fontId="31" fillId="2" borderId="150" xfId="5" applyFont="1" applyFill="1" applyBorder="1" applyAlignment="1">
      <alignment vertical="center" wrapText="1"/>
    </xf>
    <xf numFmtId="0" fontId="31" fillId="2" borderId="7" xfId="5" applyFont="1" applyFill="1" applyBorder="1">
      <alignment vertical="center"/>
    </xf>
    <xf numFmtId="0" fontId="103" fillId="2" borderId="1" xfId="0" applyFont="1" applyFill="1" applyBorder="1" applyAlignment="1">
      <alignment horizontal="center" vertical="center" wrapText="1"/>
    </xf>
    <xf numFmtId="0" fontId="106" fillId="0" borderId="0" xfId="0" applyFont="1">
      <alignment vertical="center"/>
    </xf>
    <xf numFmtId="38" fontId="31" fillId="7" borderId="3" xfId="1" applyFont="1" applyFill="1" applyBorder="1" applyAlignment="1" applyProtection="1">
      <alignment vertical="center" wrapText="1"/>
    </xf>
    <xf numFmtId="38" fontId="31" fillId="7" borderId="1" xfId="1" applyFont="1" applyFill="1" applyBorder="1" applyAlignment="1" applyProtection="1">
      <alignment vertical="center" wrapText="1"/>
    </xf>
    <xf numFmtId="38" fontId="32" fillId="7" borderId="133" xfId="5" applyNumberFormat="1" applyFont="1" applyFill="1" applyBorder="1" applyAlignment="1">
      <alignment vertical="center" wrapText="1"/>
    </xf>
    <xf numFmtId="38" fontId="32" fillId="7" borderId="60" xfId="5" applyNumberFormat="1" applyFont="1" applyFill="1" applyBorder="1" applyAlignment="1">
      <alignment vertical="center" wrapText="1"/>
    </xf>
    <xf numFmtId="38" fontId="32" fillId="7" borderId="68" xfId="5" applyNumberFormat="1" applyFont="1" applyFill="1" applyBorder="1" applyAlignment="1">
      <alignment vertical="center" wrapText="1"/>
    </xf>
    <xf numFmtId="38" fontId="32" fillId="7" borderId="1" xfId="5" applyNumberFormat="1" applyFont="1" applyFill="1" applyBorder="1" applyAlignment="1">
      <alignment vertical="center" wrapText="1"/>
    </xf>
    <xf numFmtId="38" fontId="32" fillId="7" borderId="160" xfId="5" applyNumberFormat="1" applyFont="1" applyFill="1" applyBorder="1" applyAlignment="1">
      <alignment vertical="center" wrapText="1"/>
    </xf>
    <xf numFmtId="38" fontId="32" fillId="7" borderId="151" xfId="5" applyNumberFormat="1" applyFont="1" applyFill="1" applyBorder="1" applyAlignment="1">
      <alignment vertical="center" wrapText="1"/>
    </xf>
    <xf numFmtId="38" fontId="32" fillId="7" borderId="156" xfId="5" applyNumberFormat="1" applyFont="1" applyFill="1" applyBorder="1" applyAlignment="1">
      <alignment vertical="center" wrapText="1"/>
    </xf>
    <xf numFmtId="38" fontId="32" fillId="7" borderId="154" xfId="5" applyNumberFormat="1" applyFont="1" applyFill="1" applyBorder="1" applyAlignment="1">
      <alignment vertical="center" wrapText="1"/>
    </xf>
    <xf numFmtId="38" fontId="31" fillId="0" borderId="2" xfId="5" applyNumberFormat="1" applyFont="1" applyBorder="1" applyAlignment="1">
      <alignment vertical="center" wrapText="1"/>
    </xf>
    <xf numFmtId="38" fontId="31" fillId="0" borderId="103" xfId="1" applyFont="1" applyFill="1" applyBorder="1" applyAlignment="1" applyProtection="1">
      <alignment vertical="center" wrapText="1"/>
    </xf>
    <xf numFmtId="0" fontId="109" fillId="3" borderId="0" xfId="2" applyFont="1" applyFill="1">
      <alignment vertical="center"/>
    </xf>
    <xf numFmtId="0" fontId="110" fillId="3" borderId="0" xfId="0" applyFont="1" applyFill="1">
      <alignment vertical="center"/>
    </xf>
    <xf numFmtId="0" fontId="111" fillId="3" borderId="0" xfId="0" applyFont="1" applyFill="1">
      <alignment vertical="center"/>
    </xf>
    <xf numFmtId="0" fontId="111" fillId="3" borderId="0" xfId="5" applyFont="1" applyFill="1">
      <alignment vertical="center"/>
    </xf>
    <xf numFmtId="0" fontId="111" fillId="3" borderId="140" xfId="5" applyFont="1" applyFill="1" applyBorder="1">
      <alignment vertical="center"/>
    </xf>
    <xf numFmtId="0" fontId="111" fillId="3" borderId="141" xfId="5" applyFont="1" applyFill="1" applyBorder="1">
      <alignment vertical="center"/>
    </xf>
    <xf numFmtId="0" fontId="111" fillId="3" borderId="142" xfId="5" applyFont="1" applyFill="1" applyBorder="1">
      <alignment vertical="center"/>
    </xf>
    <xf numFmtId="0" fontId="109" fillId="3" borderId="0" xfId="5" applyFont="1" applyFill="1">
      <alignment vertical="center"/>
    </xf>
    <xf numFmtId="0" fontId="103" fillId="2" borderId="5" xfId="0" applyFont="1" applyFill="1" applyBorder="1" applyAlignment="1">
      <alignment horizontal="left" vertical="center"/>
    </xf>
    <xf numFmtId="0" fontId="112" fillId="3" borderId="0" xfId="0" applyFont="1" applyFill="1">
      <alignment vertical="center"/>
    </xf>
    <xf numFmtId="0" fontId="113" fillId="3" borderId="0" xfId="0" applyFont="1" applyFill="1">
      <alignment vertical="center"/>
    </xf>
    <xf numFmtId="0" fontId="103" fillId="3" borderId="0" xfId="0" applyFont="1" applyFill="1">
      <alignment vertical="center"/>
    </xf>
    <xf numFmtId="0" fontId="59" fillId="6" borderId="1" xfId="5" applyFont="1" applyFill="1" applyBorder="1">
      <alignment vertical="center"/>
    </xf>
    <xf numFmtId="0" fontId="27" fillId="2" borderId="75" xfId="0" applyFont="1" applyFill="1" applyBorder="1" applyAlignment="1">
      <alignment horizontal="left" vertical="center"/>
    </xf>
    <xf numFmtId="0" fontId="27" fillId="0" borderId="37" xfId="0" applyFont="1" applyBorder="1" applyAlignment="1" applyProtection="1">
      <alignment horizontal="left" vertical="center" shrinkToFit="1"/>
      <protection locked="0"/>
    </xf>
    <xf numFmtId="0" fontId="0" fillId="0" borderId="33" xfId="0" applyBorder="1" applyAlignment="1">
      <alignment horizontal="left" vertical="center" shrinkToFit="1"/>
    </xf>
    <xf numFmtId="0" fontId="27" fillId="0" borderId="38" xfId="0" applyFont="1" applyBorder="1" applyAlignment="1" applyProtection="1">
      <alignment horizontal="left" vertical="center" shrinkToFit="1"/>
      <protection locked="0"/>
    </xf>
    <xf numFmtId="0" fontId="0" fillId="0" borderId="35" xfId="0" applyBorder="1" applyAlignment="1">
      <alignment horizontal="left" vertical="center" shrinkToFit="1"/>
    </xf>
    <xf numFmtId="0" fontId="27" fillId="0" borderId="39" xfId="0" applyFont="1" applyBorder="1" applyAlignment="1" applyProtection="1">
      <alignment horizontal="left" vertical="center" shrinkToFit="1"/>
      <protection locked="0"/>
    </xf>
    <xf numFmtId="0" fontId="0" fillId="0" borderId="36" xfId="0" applyBorder="1" applyAlignment="1">
      <alignment horizontal="left" vertical="center" shrinkToFit="1"/>
    </xf>
    <xf numFmtId="0" fontId="27" fillId="16" borderId="5" xfId="0" applyFont="1" applyFill="1" applyBorder="1">
      <alignment vertical="center"/>
    </xf>
    <xf numFmtId="0" fontId="59" fillId="6" borderId="3" xfId="0" applyFont="1" applyFill="1" applyBorder="1" applyAlignment="1">
      <alignment horizontal="left" vertical="center" wrapText="1"/>
    </xf>
    <xf numFmtId="0" fontId="6" fillId="0" borderId="1" xfId="0" applyFont="1" applyBorder="1" applyAlignment="1" applyProtection="1">
      <alignment vertical="center" shrinkToFi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6" fillId="17" borderId="1" xfId="0" applyFont="1" applyFill="1" applyBorder="1" applyAlignment="1" applyProtection="1">
      <alignment horizontal="center" vertical="center" wrapText="1"/>
      <protection locked="0"/>
    </xf>
    <xf numFmtId="0" fontId="114" fillId="17" borderId="1" xfId="0" applyFont="1" applyFill="1" applyBorder="1" applyAlignment="1" applyProtection="1">
      <alignment horizontal="center" vertical="center" wrapText="1"/>
      <protection locked="0"/>
    </xf>
    <xf numFmtId="0" fontId="103" fillId="15" borderId="1" xfId="0" applyFont="1" applyFill="1" applyBorder="1" applyAlignment="1">
      <alignment vertical="center" wrapText="1" readingOrder="1"/>
    </xf>
    <xf numFmtId="0" fontId="103" fillId="15" borderId="1" xfId="0" applyFont="1" applyFill="1" applyBorder="1" applyAlignment="1">
      <alignment horizontal="center" vertical="center" wrapText="1" shrinkToFit="1"/>
    </xf>
    <xf numFmtId="38" fontId="103" fillId="0" borderId="17" xfId="1" applyFont="1" applyBorder="1" applyAlignment="1">
      <alignment vertical="center" wrapText="1"/>
    </xf>
    <xf numFmtId="0" fontId="103" fillId="7" borderId="161" xfId="0" applyFont="1" applyFill="1" applyBorder="1" applyAlignment="1">
      <alignment vertical="center" wrapText="1"/>
    </xf>
    <xf numFmtId="0" fontId="103" fillId="0" borderId="161" xfId="0" applyFont="1" applyBorder="1">
      <alignment vertical="center"/>
    </xf>
    <xf numFmtId="38" fontId="103" fillId="0" borderId="161" xfId="1" applyFont="1" applyBorder="1" applyAlignment="1">
      <alignment horizontal="right" vertical="center" wrapText="1"/>
    </xf>
    <xf numFmtId="38" fontId="103" fillId="0" borderId="161" xfId="1" applyFont="1" applyBorder="1" applyAlignment="1">
      <alignment vertical="center" wrapText="1"/>
    </xf>
    <xf numFmtId="38" fontId="103" fillId="8" borderId="1" xfId="1" applyFont="1" applyFill="1" applyBorder="1" applyAlignment="1">
      <alignment vertical="center" wrapText="1"/>
    </xf>
    <xf numFmtId="38" fontId="103" fillId="0" borderId="1" xfId="1" applyFont="1" applyFill="1" applyBorder="1" applyAlignment="1">
      <alignment vertical="center" wrapText="1"/>
    </xf>
    <xf numFmtId="38" fontId="103" fillId="0" borderId="1" xfId="1" applyFont="1" applyBorder="1" applyAlignment="1">
      <alignment horizontal="center" vertical="center"/>
    </xf>
    <xf numFmtId="38" fontId="103" fillId="0" borderId="1" xfId="1" applyFont="1" applyBorder="1">
      <alignment vertical="center"/>
    </xf>
    <xf numFmtId="0" fontId="43" fillId="0" borderId="0" xfId="5" applyFont="1" applyAlignment="1"/>
    <xf numFmtId="0" fontId="55" fillId="0" borderId="0" xfId="0" applyFont="1">
      <alignment vertical="center"/>
    </xf>
    <xf numFmtId="0" fontId="27" fillId="2" borderId="39" xfId="0" applyFont="1" applyFill="1" applyBorder="1" applyAlignment="1" applyProtection="1">
      <alignment horizontal="left" vertical="center" shrinkToFit="1"/>
      <protection locked="0"/>
    </xf>
    <xf numFmtId="0" fontId="56" fillId="3" borderId="0" xfId="0" applyFont="1" applyFill="1" applyAlignment="1">
      <alignment horizontal="left" vertical="top" wrapText="1"/>
    </xf>
    <xf numFmtId="0" fontId="56" fillId="3" borderId="0" xfId="0" applyFont="1" applyFill="1" applyAlignment="1">
      <alignment vertical="center" wrapText="1"/>
    </xf>
    <xf numFmtId="0" fontId="72" fillId="4" borderId="1" xfId="0" applyFont="1" applyFill="1" applyBorder="1" applyAlignment="1">
      <alignment horizontal="left" vertical="center"/>
    </xf>
    <xf numFmtId="38" fontId="103" fillId="0" borderId="1" xfId="1" applyFont="1" applyBorder="1" applyAlignment="1">
      <alignment horizontal="right" vertical="center"/>
    </xf>
    <xf numFmtId="38" fontId="103" fillId="0" borderId="15" xfId="1" applyFont="1" applyBorder="1" applyAlignment="1">
      <alignment vertical="center" wrapText="1"/>
    </xf>
    <xf numFmtId="0" fontId="103" fillId="13" borderId="4" xfId="0" applyFont="1" applyFill="1" applyBorder="1" applyAlignment="1">
      <alignment horizontal="center" vertical="center" wrapText="1"/>
    </xf>
    <xf numFmtId="0" fontId="35" fillId="2" borderId="4" xfId="0" applyFont="1" applyFill="1" applyBorder="1" applyAlignment="1">
      <alignment horizontal="center" vertical="center" wrapText="1" shrinkToFit="1"/>
    </xf>
    <xf numFmtId="0" fontId="40" fillId="2" borderId="15" xfId="0" applyFont="1" applyFill="1" applyBorder="1">
      <alignment vertical="center"/>
    </xf>
    <xf numFmtId="0" fontId="40" fillId="2" borderId="17" xfId="0" applyFont="1" applyFill="1" applyBorder="1">
      <alignment vertical="center"/>
    </xf>
    <xf numFmtId="0" fontId="23" fillId="2" borderId="161" xfId="0" applyFont="1" applyFill="1" applyBorder="1" applyAlignment="1">
      <alignment vertical="center" wrapText="1" shrinkToFit="1"/>
    </xf>
    <xf numFmtId="0" fontId="101" fillId="0" borderId="0" xfId="0" applyFont="1" applyAlignment="1">
      <alignment vertical="center" wrapText="1"/>
    </xf>
    <xf numFmtId="0" fontId="0" fillId="0" borderId="0" xfId="0">
      <alignment vertical="center"/>
    </xf>
    <xf numFmtId="0" fontId="118" fillId="0" borderId="0" xfId="0" applyFont="1" applyAlignment="1">
      <alignment vertical="center" wrapText="1"/>
    </xf>
    <xf numFmtId="0" fontId="119" fillId="0" borderId="0" xfId="0" applyFont="1">
      <alignment vertical="center"/>
    </xf>
    <xf numFmtId="0" fontId="107" fillId="0" borderId="5" xfId="0" applyFont="1" applyBorder="1" applyAlignment="1">
      <alignment vertical="center" wrapText="1"/>
    </xf>
    <xf numFmtId="0" fontId="107" fillId="0" borderId="6" xfId="0" applyFont="1" applyBorder="1" applyAlignment="1">
      <alignment vertical="center" wrapText="1"/>
    </xf>
    <xf numFmtId="0" fontId="107" fillId="0" borderId="2" xfId="0" applyFont="1" applyBorder="1" applyAlignment="1">
      <alignment vertical="center" wrapText="1"/>
    </xf>
    <xf numFmtId="0" fontId="102" fillId="0" borderId="1" xfId="0" applyFont="1" applyBorder="1" applyAlignment="1">
      <alignment horizontal="left" vertical="center" wrapText="1"/>
    </xf>
    <xf numFmtId="0" fontId="114" fillId="17" borderId="3" xfId="0" applyFont="1" applyFill="1" applyBorder="1" applyAlignment="1" applyProtection="1">
      <alignment horizontal="center" vertical="center" wrapText="1"/>
      <protection locked="0"/>
    </xf>
    <xf numFmtId="0" fontId="114" fillId="17" borderId="13" xfId="0" applyFont="1" applyFill="1" applyBorder="1" applyAlignment="1" applyProtection="1">
      <alignment horizontal="center" vertical="center" wrapText="1"/>
      <protection locked="0"/>
    </xf>
    <xf numFmtId="0" fontId="114" fillId="17" borderId="4" xfId="0"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0" xfId="0" applyFont="1" applyAlignment="1">
      <alignment horizontal="center" vertical="center"/>
    </xf>
    <xf numFmtId="0" fontId="67" fillId="0" borderId="29" xfId="0" applyFont="1" applyBorder="1" applyAlignment="1">
      <alignment horizontal="left" vertical="center" shrinkToFit="1"/>
    </xf>
    <xf numFmtId="0" fontId="67" fillId="0" borderId="30" xfId="0" applyFont="1" applyBorder="1" applyAlignment="1">
      <alignment horizontal="left" vertical="center" shrinkToFit="1"/>
    </xf>
    <xf numFmtId="0" fontId="67" fillId="0" borderId="31"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0" fillId="0" borderId="26" xfId="0" applyFont="1" applyBorder="1" applyAlignment="1">
      <alignment horizontal="center" vertical="center"/>
    </xf>
    <xf numFmtId="0" fontId="20" fillId="0" borderId="53" xfId="0" applyFont="1" applyBorder="1" applyAlignment="1">
      <alignment horizontal="center" vertical="center"/>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66" fillId="0" borderId="40" xfId="0" applyFont="1" applyBorder="1" applyAlignment="1">
      <alignment horizontal="right" vertical="center" indent="1"/>
    </xf>
    <xf numFmtId="0" fontId="66" fillId="0" borderId="44" xfId="0" applyFont="1" applyBorder="1" applyAlignment="1">
      <alignment horizontal="right" vertical="center" indent="1"/>
    </xf>
    <xf numFmtId="0" fontId="25" fillId="0" borderId="0" xfId="0" applyFont="1" applyAlignment="1">
      <alignment vertical="center" wrapText="1"/>
    </xf>
    <xf numFmtId="0" fontId="82" fillId="0" borderId="87" xfId="0" applyFont="1" applyBorder="1" applyAlignment="1">
      <alignment horizontal="center" vertical="center" wrapText="1"/>
    </xf>
    <xf numFmtId="0" fontId="82" fillId="0" borderId="88" xfId="0" applyFont="1" applyBorder="1" applyAlignment="1">
      <alignment horizontal="center" vertical="center" wrapText="1"/>
    </xf>
    <xf numFmtId="0" fontId="82" fillId="0" borderId="89" xfId="0" applyFont="1" applyBorder="1" applyAlignment="1">
      <alignment horizontal="center" vertical="center" wrapText="1"/>
    </xf>
    <xf numFmtId="0" fontId="6" fillId="0" borderId="42" xfId="0" applyFont="1" applyBorder="1" applyAlignment="1">
      <alignment vertical="center" wrapText="1"/>
    </xf>
    <xf numFmtId="176" fontId="8" fillId="0" borderId="0" xfId="0" applyNumberFormat="1" applyFont="1" applyAlignment="1">
      <alignment horizontal="left" vertical="center"/>
    </xf>
    <xf numFmtId="0" fontId="12" fillId="6" borderId="1" xfId="0" applyFont="1" applyFill="1" applyBorder="1" applyAlignment="1">
      <alignment horizontal="left" vertical="center" wrapText="1"/>
    </xf>
    <xf numFmtId="0" fontId="6" fillId="3" borderId="0" xfId="0" applyFont="1" applyFill="1" applyAlignment="1">
      <alignment vertical="center" wrapText="1"/>
    </xf>
    <xf numFmtId="0" fontId="6" fillId="3" borderId="0" xfId="0" applyFont="1" applyFill="1">
      <alignment vertical="center"/>
    </xf>
    <xf numFmtId="0" fontId="6" fillId="0" borderId="50" xfId="0" applyFont="1" applyBorder="1" applyAlignment="1">
      <alignment horizontal="left" vertical="center" wrapText="1"/>
    </xf>
    <xf numFmtId="0" fontId="6" fillId="0" borderId="48" xfId="0" applyFont="1" applyBorder="1" applyAlignment="1">
      <alignment horizontal="left" vertical="center" wrapText="1"/>
    </xf>
    <xf numFmtId="0" fontId="6" fillId="0" borderId="51" xfId="0" applyFont="1" applyBorder="1" applyAlignment="1">
      <alignment horizontal="left" vertical="center" wrapText="1"/>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6" fillId="0" borderId="51" xfId="0" applyFont="1" applyBorder="1" applyAlignment="1">
      <alignment horizontal="left" vertical="center"/>
    </xf>
    <xf numFmtId="0" fontId="12" fillId="6" borderId="3" xfId="0" applyFont="1" applyFill="1" applyBorder="1">
      <alignment vertical="center"/>
    </xf>
    <xf numFmtId="0" fontId="12" fillId="6" borderId="13" xfId="0" applyFont="1" applyFill="1" applyBorder="1">
      <alignment vertical="center"/>
    </xf>
    <xf numFmtId="0" fontId="12" fillId="6" borderId="3" xfId="0" applyFont="1" applyFill="1" applyBorder="1" applyAlignment="1">
      <alignment vertical="center" wrapText="1"/>
    </xf>
    <xf numFmtId="0" fontId="12" fillId="6" borderId="13" xfId="0" applyFont="1" applyFill="1" applyBorder="1" applyAlignment="1">
      <alignment vertical="center" wrapText="1"/>
    </xf>
    <xf numFmtId="0" fontId="6" fillId="3" borderId="0" xfId="0" applyFont="1" applyFill="1" applyAlignment="1">
      <alignment horizontal="center" vertical="top" wrapText="1"/>
    </xf>
    <xf numFmtId="0" fontId="12" fillId="3" borderId="0" xfId="0" applyFont="1" applyFill="1" applyAlignment="1">
      <alignment horizontal="left" vertical="center" wrapText="1" indent="1"/>
    </xf>
    <xf numFmtId="0" fontId="6" fillId="3" borderId="0" xfId="0" applyFont="1" applyFill="1" applyAlignment="1">
      <alignment horizontal="center" vertical="center"/>
    </xf>
    <xf numFmtId="0" fontId="6" fillId="0" borderId="0" xfId="0" applyFont="1" applyAlignment="1">
      <alignment horizontal="left" vertical="center" wrapText="1" indent="1"/>
    </xf>
    <xf numFmtId="0" fontId="6" fillId="0" borderId="1" xfId="0" applyFont="1" applyBorder="1" applyAlignment="1">
      <alignment horizontal="center" vertical="center" wrapText="1"/>
    </xf>
    <xf numFmtId="0" fontId="12" fillId="0" borderId="0" xfId="0" applyFont="1" applyAlignment="1">
      <alignment horizontal="center" vertical="center"/>
    </xf>
    <xf numFmtId="0" fontId="6" fillId="0" borderId="19" xfId="0" applyFont="1" applyBorder="1" applyAlignment="1">
      <alignment horizontal="right" vertical="center"/>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4" xfId="0" applyFont="1" applyFill="1" applyBorder="1" applyAlignment="1">
      <alignment vertical="center" wrapText="1"/>
    </xf>
    <xf numFmtId="0" fontId="12" fillId="6" borderId="13" xfId="0" applyFont="1" applyFill="1" applyBorder="1" applyAlignment="1">
      <alignment vertical="top"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2" xfId="0" applyFont="1" applyFill="1" applyBorder="1" applyAlignment="1">
      <alignment horizontal="center" vertical="center"/>
    </xf>
    <xf numFmtId="0" fontId="27" fillId="6" borderId="1" xfId="0" applyFont="1" applyFill="1" applyBorder="1" applyAlignment="1">
      <alignment vertical="center" wrapText="1"/>
    </xf>
    <xf numFmtId="0" fontId="27" fillId="0" borderId="5"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4" fillId="0" borderId="5"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7" fillId="0" borderId="38" xfId="0" applyFont="1" applyBorder="1" applyAlignment="1" applyProtection="1">
      <alignment vertical="center" wrapText="1" shrinkToFit="1"/>
      <protection locked="0"/>
    </xf>
    <xf numFmtId="0" fontId="27" fillId="0" borderId="41" xfId="0" applyFont="1" applyBorder="1" applyAlignment="1" applyProtection="1">
      <alignment vertical="center" wrapText="1" shrinkToFit="1"/>
      <protection locked="0"/>
    </xf>
    <xf numFmtId="0" fontId="27" fillId="0" borderId="35" xfId="0" applyFont="1" applyBorder="1" applyAlignment="1" applyProtection="1">
      <alignment vertical="center" wrapText="1" shrinkToFit="1"/>
      <protection locked="0"/>
    </xf>
    <xf numFmtId="0" fontId="0" fillId="0" borderId="35" xfId="0" applyBorder="1" applyAlignment="1">
      <alignment vertical="center" wrapText="1" shrinkToFit="1"/>
    </xf>
    <xf numFmtId="0" fontId="28" fillId="0" borderId="38"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0" fontId="27" fillId="0" borderId="5" xfId="0" applyFont="1" applyBorder="1" applyAlignment="1" applyProtection="1">
      <alignment horizontal="left" vertical="center" shrinkToFit="1"/>
      <protection locked="0"/>
    </xf>
    <xf numFmtId="0" fontId="27" fillId="0" borderId="6" xfId="0" applyFont="1" applyBorder="1" applyAlignment="1" applyProtection="1">
      <alignment horizontal="left" vertical="center" shrinkToFit="1"/>
      <protection locked="0"/>
    </xf>
    <xf numFmtId="0" fontId="0" fillId="0" borderId="2" xfId="0" applyBorder="1" applyAlignment="1">
      <alignment horizontal="left" vertical="center" shrinkToFit="1"/>
    </xf>
    <xf numFmtId="0" fontId="27" fillId="0" borderId="5" xfId="0" applyFont="1" applyBorder="1" applyProtection="1">
      <alignment vertical="center"/>
      <protection locked="0"/>
    </xf>
    <xf numFmtId="0" fontId="27" fillId="0" borderId="6" xfId="0" applyFont="1" applyBorder="1" applyProtection="1">
      <alignment vertical="center"/>
      <protection locked="0"/>
    </xf>
    <xf numFmtId="0" fontId="27" fillId="2" borderId="5" xfId="0" applyFont="1" applyFill="1" applyBorder="1" applyAlignment="1">
      <alignment horizontal="center" vertical="center"/>
    </xf>
    <xf numFmtId="0" fontId="27" fillId="2" borderId="2" xfId="0" applyFont="1" applyFill="1" applyBorder="1" applyAlignment="1">
      <alignment horizontal="center" vertical="center"/>
    </xf>
    <xf numFmtId="0" fontId="27" fillId="0" borderId="75" xfId="0" applyFont="1" applyBorder="1" applyAlignment="1" applyProtection="1">
      <alignment horizontal="left" vertical="center"/>
      <protection locked="0"/>
    </xf>
    <xf numFmtId="0" fontId="0" fillId="0" borderId="2" xfId="0" applyBorder="1" applyAlignment="1">
      <alignment horizontal="left" vertical="center"/>
    </xf>
    <xf numFmtId="0" fontId="27" fillId="0" borderId="74" xfId="0" applyFont="1" applyBorder="1" applyAlignment="1" applyProtection="1">
      <alignment horizontal="left" vertical="center"/>
      <protection locked="0"/>
    </xf>
    <xf numFmtId="0" fontId="24" fillId="0" borderId="7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4" xfId="0" applyBorder="1" applyAlignment="1">
      <alignment horizontal="left" vertical="center" wrapText="1"/>
    </xf>
    <xf numFmtId="0" fontId="30" fillId="2" borderId="1" xfId="0" applyFont="1" applyFill="1" applyBorder="1" applyAlignment="1">
      <alignment vertical="center" wrapText="1"/>
    </xf>
    <xf numFmtId="0" fontId="27" fillId="0" borderId="5" xfId="0" applyFont="1" applyBorder="1" applyAlignment="1" applyProtection="1">
      <alignment vertical="center" wrapText="1"/>
      <protection locked="0"/>
    </xf>
    <xf numFmtId="0" fontId="0" fillId="0" borderId="6" xfId="0" applyBorder="1" applyAlignment="1">
      <alignment vertical="center" wrapText="1"/>
    </xf>
    <xf numFmtId="0" fontId="0" fillId="0" borderId="2" xfId="0" applyBorder="1" applyAlignment="1">
      <alignment vertical="center" wrapText="1"/>
    </xf>
    <xf numFmtId="0" fontId="30" fillId="2" borderId="7" xfId="0" applyFont="1" applyFill="1" applyBorder="1" applyAlignment="1">
      <alignment vertical="center" wrapText="1"/>
    </xf>
    <xf numFmtId="0" fontId="30" fillId="2" borderId="9" xfId="0" applyFont="1" applyFill="1" applyBorder="1">
      <alignment vertical="center"/>
    </xf>
    <xf numFmtId="0" fontId="30" fillId="2" borderId="11" xfId="0" applyFont="1" applyFill="1" applyBorder="1">
      <alignment vertical="center"/>
    </xf>
    <xf numFmtId="0" fontId="27" fillId="0" borderId="6" xfId="0" applyFont="1" applyBorder="1" applyAlignment="1" applyProtection="1">
      <alignment horizontal="left" vertical="center"/>
      <protection locked="0"/>
    </xf>
    <xf numFmtId="0" fontId="0" fillId="0" borderId="6" xfId="0" applyBorder="1" applyAlignment="1">
      <alignment horizontal="left" vertical="center"/>
    </xf>
    <xf numFmtId="0" fontId="24" fillId="0" borderId="5"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27" fillId="0" borderId="75" xfId="0" applyFont="1" applyBorder="1" applyAlignment="1" applyProtection="1">
      <alignment horizontal="left" vertical="center" wrapText="1"/>
      <protection locked="0"/>
    </xf>
    <xf numFmtId="0" fontId="0" fillId="0" borderId="74" xfId="0" applyBorder="1" applyAlignment="1">
      <alignment horizontal="left" vertical="center"/>
    </xf>
    <xf numFmtId="0" fontId="27" fillId="2" borderId="39"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36" xfId="0" applyFont="1" applyFill="1" applyBorder="1" applyAlignment="1">
      <alignment horizontal="left" vertical="center" wrapText="1"/>
    </xf>
    <xf numFmtId="0" fontId="27" fillId="2" borderId="37" xfId="0" applyFont="1" applyFill="1" applyBorder="1" applyAlignment="1">
      <alignment horizontal="left" vertical="center" wrapText="1"/>
    </xf>
    <xf numFmtId="0" fontId="0" fillId="0" borderId="33" xfId="0" applyBorder="1" applyAlignment="1">
      <alignment horizontal="left" vertical="center" wrapText="1"/>
    </xf>
    <xf numFmtId="0" fontId="27" fillId="2" borderId="38" xfId="0" applyFont="1" applyFill="1" applyBorder="1" applyAlignment="1">
      <alignment horizontal="left" vertical="center" wrapText="1"/>
    </xf>
    <xf numFmtId="0" fontId="0" fillId="0" borderId="35" xfId="0" applyBorder="1" applyAlignment="1">
      <alignment horizontal="left" vertical="center" wrapText="1"/>
    </xf>
    <xf numFmtId="0" fontId="27" fillId="2" borderId="3"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7" xfId="0" applyFont="1" applyFill="1" applyBorder="1" applyAlignment="1">
      <alignment horizontal="center" vertical="center"/>
    </xf>
    <xf numFmtId="0" fontId="0" fillId="0" borderId="33" xfId="0" applyBorder="1">
      <alignment vertical="center"/>
    </xf>
    <xf numFmtId="0" fontId="27" fillId="0" borderId="37" xfId="0" applyFont="1" applyBorder="1" applyAlignment="1" applyProtection="1">
      <alignment vertical="center" wrapText="1" shrinkToFit="1"/>
      <protection locked="0"/>
    </xf>
    <xf numFmtId="0" fontId="0" fillId="0" borderId="45" xfId="0" applyBorder="1" applyAlignment="1">
      <alignment vertical="center" wrapText="1" shrinkToFit="1"/>
    </xf>
    <xf numFmtId="0" fontId="0" fillId="0" borderId="33" xfId="0" applyBorder="1" applyAlignment="1">
      <alignment vertical="center" wrapText="1" shrinkToFit="1"/>
    </xf>
    <xf numFmtId="0" fontId="27" fillId="2" borderId="39" xfId="0" applyFont="1" applyFill="1" applyBorder="1" applyAlignment="1" applyProtection="1">
      <alignment horizontal="left" vertical="center" wrapText="1" shrinkToFit="1"/>
      <protection locked="0"/>
    </xf>
    <xf numFmtId="0" fontId="0" fillId="2" borderId="46" xfId="0" applyFill="1" applyBorder="1" applyAlignment="1">
      <alignment horizontal="left" vertical="center" shrinkToFit="1"/>
    </xf>
    <xf numFmtId="0" fontId="46" fillId="0" borderId="0" xfId="0" applyFont="1" applyAlignment="1">
      <alignment horizontal="center" vertical="center"/>
    </xf>
    <xf numFmtId="0" fontId="27" fillId="2" borderId="5" xfId="0" applyFont="1" applyFill="1" applyBorder="1">
      <alignment vertical="center"/>
    </xf>
    <xf numFmtId="0" fontId="27" fillId="2" borderId="6" xfId="0" applyFont="1" applyFill="1" applyBorder="1">
      <alignment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27" fillId="2" borderId="1" xfId="0" applyFont="1" applyFill="1" applyBorder="1" applyAlignment="1">
      <alignment horizontal="center" vertical="center"/>
    </xf>
    <xf numFmtId="0" fontId="84" fillId="0" borderId="19" xfId="0" applyFont="1" applyBorder="1" applyAlignment="1">
      <alignment horizontal="left" wrapText="1"/>
    </xf>
    <xf numFmtId="0" fontId="27" fillId="0" borderId="19" xfId="0" applyFont="1" applyBorder="1" applyAlignment="1">
      <alignment horizontal="lef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177" fontId="27" fillId="0" borderId="5" xfId="0" applyNumberFormat="1" applyFont="1" applyBorder="1" applyAlignment="1" applyProtection="1">
      <alignment horizontal="left" vertical="center"/>
      <protection locked="0"/>
    </xf>
    <xf numFmtId="0" fontId="27" fillId="0" borderId="46" xfId="0" applyFont="1" applyBorder="1" applyAlignment="1" applyProtection="1">
      <alignment horizontal="left" vertical="center" shrinkToFit="1"/>
      <protection locked="0"/>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27" fillId="2" borderId="3"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7" xfId="0" applyFont="1" applyFill="1" applyBorder="1" applyAlignment="1">
      <alignment horizontal="center" vertical="center"/>
    </xf>
    <xf numFmtId="0" fontId="27" fillId="2" borderId="113" xfId="0" applyFont="1" applyFill="1" applyBorder="1" applyAlignment="1">
      <alignment horizontal="center" vertical="center"/>
    </xf>
    <xf numFmtId="3" fontId="27" fillId="0" borderId="14" xfId="0" applyNumberFormat="1" applyFont="1" applyBorder="1" applyAlignment="1" applyProtection="1">
      <alignment horizontal="center" vertical="center"/>
      <protection locked="0"/>
    </xf>
    <xf numFmtId="3" fontId="27" fillId="0" borderId="8" xfId="0" applyNumberFormat="1" applyFont="1" applyBorder="1" applyAlignment="1" applyProtection="1">
      <alignment horizontal="center" vertical="center"/>
      <protection locked="0"/>
    </xf>
    <xf numFmtId="3" fontId="27" fillId="0" borderId="121" xfId="0" applyNumberFormat="1" applyFont="1" applyBorder="1" applyAlignment="1" applyProtection="1">
      <alignment horizontal="center" vertical="center"/>
      <protection locked="0"/>
    </xf>
    <xf numFmtId="0" fontId="27" fillId="2" borderId="7" xfId="0" applyFont="1" applyFill="1" applyBorder="1" applyAlignment="1">
      <alignment horizontal="left" vertical="center" wrapText="1"/>
    </xf>
    <xf numFmtId="0" fontId="27" fillId="2" borderId="14"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27" fillId="2" borderId="12" xfId="0" applyFont="1" applyFill="1" applyBorder="1" applyAlignment="1">
      <alignment horizontal="left" vertical="center" wrapText="1"/>
    </xf>
    <xf numFmtId="49" fontId="27" fillId="0" borderId="47" xfId="0" applyNumberFormat="1" applyFont="1" applyBorder="1" applyAlignment="1" applyProtection="1">
      <alignment horizontal="left" vertical="center" wrapText="1"/>
      <protection locked="0"/>
    </xf>
    <xf numFmtId="49" fontId="27" fillId="0" borderId="71" xfId="0" applyNumberFormat="1" applyFont="1" applyBorder="1" applyAlignment="1" applyProtection="1">
      <alignment horizontal="left" vertical="center" wrapText="1"/>
      <protection locked="0"/>
    </xf>
    <xf numFmtId="49" fontId="27" fillId="0" borderId="34" xfId="0" applyNumberFormat="1" applyFont="1" applyBorder="1" applyAlignment="1" applyProtection="1">
      <alignment horizontal="left" vertical="center" wrapText="1"/>
      <protection locked="0"/>
    </xf>
    <xf numFmtId="3" fontId="27" fillId="0" borderId="14" xfId="0" applyNumberFormat="1" applyFont="1" applyBorder="1" applyAlignment="1" applyProtection="1">
      <alignment horizontal="center" vertical="center" wrapText="1"/>
      <protection locked="0"/>
    </xf>
    <xf numFmtId="3" fontId="27" fillId="0" borderId="8" xfId="0" applyNumberFormat="1" applyFont="1" applyBorder="1" applyAlignment="1" applyProtection="1">
      <alignment horizontal="center" vertical="center" wrapText="1"/>
      <protection locked="0"/>
    </xf>
    <xf numFmtId="179" fontId="27" fillId="0" borderId="3" xfId="0" applyNumberFormat="1" applyFont="1" applyBorder="1" applyAlignment="1">
      <alignment horizontal="center" vertical="center" wrapText="1"/>
    </xf>
    <xf numFmtId="179" fontId="27" fillId="0" borderId="4" xfId="0" applyNumberFormat="1" applyFont="1" applyBorder="1" applyAlignment="1">
      <alignment horizontal="center" vertical="center" wrapText="1"/>
    </xf>
    <xf numFmtId="0" fontId="27" fillId="2" borderId="4" xfId="0" applyFont="1" applyFill="1" applyBorder="1" applyAlignment="1">
      <alignment horizontal="left" vertical="center" wrapText="1"/>
    </xf>
    <xf numFmtId="0" fontId="27" fillId="2" borderId="76" xfId="0" applyFont="1" applyFill="1" applyBorder="1" applyAlignment="1">
      <alignment horizontal="center" vertical="center" wrapText="1"/>
    </xf>
    <xf numFmtId="0" fontId="27" fillId="2" borderId="77" xfId="0" applyFont="1" applyFill="1" applyBorder="1" applyAlignment="1">
      <alignment horizontal="center" vertical="center" wrapText="1"/>
    </xf>
    <xf numFmtId="0" fontId="27" fillId="2" borderId="78"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33" xfId="0" applyFont="1" applyFill="1" applyBorder="1" applyAlignment="1">
      <alignment horizontal="center" vertical="center" wrapText="1"/>
    </xf>
    <xf numFmtId="3" fontId="27" fillId="0" borderId="37" xfId="0" applyNumberFormat="1" applyFont="1" applyBorder="1" applyAlignment="1" applyProtection="1">
      <alignment horizontal="right" vertical="center" indent="2"/>
      <protection locked="0"/>
    </xf>
    <xf numFmtId="3" fontId="27" fillId="0" borderId="45" xfId="0" applyNumberFormat="1" applyFont="1" applyBorder="1" applyAlignment="1" applyProtection="1">
      <alignment horizontal="right" vertical="center" indent="2"/>
      <protection locked="0"/>
    </xf>
    <xf numFmtId="3" fontId="27" fillId="0" borderId="33" xfId="0" applyNumberFormat="1" applyFont="1" applyBorder="1" applyAlignment="1" applyProtection="1">
      <alignment horizontal="right" vertical="center" indent="2"/>
      <protection locked="0"/>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0" borderId="11"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2" borderId="37" xfId="0" applyFont="1" applyFill="1" applyBorder="1" applyAlignment="1">
      <alignment horizontal="center" vertical="center" wrapText="1"/>
    </xf>
    <xf numFmtId="3" fontId="27" fillId="0" borderId="7" xfId="0" applyNumberFormat="1" applyFont="1" applyBorder="1" applyAlignment="1" applyProtection="1">
      <alignment horizontal="center" vertical="center" wrapText="1"/>
      <protection locked="0"/>
    </xf>
    <xf numFmtId="0" fontId="27" fillId="2" borderId="37" xfId="0" applyFont="1" applyFill="1" applyBorder="1" applyAlignment="1">
      <alignment vertical="center" wrapText="1"/>
    </xf>
    <xf numFmtId="0" fontId="0" fillId="0" borderId="45" xfId="0" applyBorder="1" applyAlignment="1">
      <alignment vertical="center" wrapText="1"/>
    </xf>
    <xf numFmtId="0" fontId="0" fillId="0" borderId="33" xfId="0" applyBorder="1" applyAlignment="1">
      <alignment vertical="center" wrapText="1"/>
    </xf>
    <xf numFmtId="0" fontId="27" fillId="2" borderId="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2" borderId="5" xfId="0" applyFont="1" applyFill="1" applyBorder="1" applyAlignment="1">
      <alignment vertical="center" wrapText="1"/>
    </xf>
    <xf numFmtId="0" fontId="27" fillId="2" borderId="6" xfId="0" applyFont="1" applyFill="1" applyBorder="1" applyAlignment="1">
      <alignment vertical="center" wrapText="1"/>
    </xf>
    <xf numFmtId="0" fontId="27" fillId="2" borderId="2" xfId="0" applyFont="1" applyFill="1" applyBorder="1" applyAlignment="1">
      <alignment vertical="center" wrapText="1"/>
    </xf>
    <xf numFmtId="0" fontId="27" fillId="0" borderId="1" xfId="0" applyFont="1" applyBorder="1" applyAlignment="1" applyProtection="1">
      <alignment horizontal="left" vertical="center" wrapText="1"/>
      <protection locked="0"/>
    </xf>
    <xf numFmtId="0" fontId="27" fillId="2" borderId="1" xfId="0" applyFont="1" applyFill="1" applyBorder="1" applyAlignment="1">
      <alignment horizontal="left" vertical="center" wrapText="1"/>
    </xf>
    <xf numFmtId="49" fontId="27" fillId="11" borderId="5" xfId="0" applyNumberFormat="1" applyFont="1" applyFill="1" applyBorder="1" applyAlignment="1">
      <alignment horizontal="left" vertical="center" wrapText="1"/>
    </xf>
    <xf numFmtId="49" fontId="27" fillId="11" borderId="2" xfId="0" applyNumberFormat="1" applyFont="1" applyFill="1" applyBorder="1" applyAlignment="1">
      <alignment horizontal="left" vertical="center" wrapText="1"/>
    </xf>
    <xf numFmtId="49" fontId="27" fillId="0" borderId="5" xfId="0" applyNumberFormat="1" applyFont="1" applyBorder="1" applyAlignment="1" applyProtection="1">
      <alignment horizontal="left" vertical="center" wrapText="1"/>
      <protection locked="0"/>
    </xf>
    <xf numFmtId="49" fontId="27" fillId="0" borderId="6" xfId="0" applyNumberFormat="1" applyFont="1" applyBorder="1" applyAlignment="1" applyProtection="1">
      <alignment horizontal="left" vertical="center" wrapText="1"/>
      <protection locked="0"/>
    </xf>
    <xf numFmtId="49" fontId="27" fillId="0" borderId="2" xfId="0" applyNumberFormat="1" applyFont="1" applyBorder="1" applyAlignment="1" applyProtection="1">
      <alignment horizontal="left" vertical="center" wrapText="1"/>
      <protection locked="0"/>
    </xf>
    <xf numFmtId="38" fontId="27" fillId="0" borderId="5" xfId="0" applyNumberFormat="1" applyFont="1" applyBorder="1" applyAlignment="1">
      <alignment horizontal="center" vertical="center" wrapText="1"/>
    </xf>
    <xf numFmtId="38" fontId="27" fillId="0" borderId="6" xfId="0" applyNumberFormat="1" applyFont="1" applyBorder="1" applyAlignment="1">
      <alignment horizontal="center" vertical="center" wrapText="1"/>
    </xf>
    <xf numFmtId="38" fontId="27" fillId="0" borderId="2" xfId="0" applyNumberFormat="1" applyFont="1" applyBorder="1" applyAlignment="1">
      <alignment horizontal="center" vertical="center" wrapText="1"/>
    </xf>
    <xf numFmtId="0" fontId="27" fillId="0" borderId="37"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2" borderId="38" xfId="0" applyFont="1" applyFill="1" applyBorder="1" applyAlignment="1">
      <alignment vertical="center" wrapText="1"/>
    </xf>
    <xf numFmtId="0" fontId="27" fillId="2" borderId="41" xfId="0" applyFont="1" applyFill="1" applyBorder="1" applyAlignment="1">
      <alignment vertical="center" wrapText="1"/>
    </xf>
    <xf numFmtId="0" fontId="27" fillId="2" borderId="35" xfId="0" applyFont="1" applyFill="1" applyBorder="1" applyAlignment="1">
      <alignment vertical="center" wrapText="1"/>
    </xf>
    <xf numFmtId="0" fontId="0" fillId="0" borderId="41" xfId="0" applyBorder="1" applyAlignment="1">
      <alignment vertical="center" wrapText="1"/>
    </xf>
    <xf numFmtId="0" fontId="0" fillId="0" borderId="35" xfId="0" applyBorder="1" applyAlignment="1">
      <alignment vertical="center" wrapText="1"/>
    </xf>
    <xf numFmtId="0" fontId="30" fillId="2" borderId="84" xfId="0" applyFont="1" applyFill="1" applyBorder="1" applyAlignment="1">
      <alignment vertical="center" wrapText="1"/>
    </xf>
    <xf numFmtId="0" fontId="30" fillId="2" borderId="85" xfId="0" applyFont="1" applyFill="1" applyBorder="1" applyAlignment="1">
      <alignment vertical="center" wrapText="1"/>
    </xf>
    <xf numFmtId="0" fontId="30" fillId="2" borderId="86" xfId="0" applyFont="1" applyFill="1" applyBorder="1" applyAlignment="1">
      <alignment vertical="center" wrapText="1"/>
    </xf>
    <xf numFmtId="0" fontId="27" fillId="0" borderId="7"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2" borderId="39" xfId="0" applyFont="1" applyFill="1" applyBorder="1" applyAlignment="1">
      <alignment horizontal="center" vertical="center" wrapText="1"/>
    </xf>
    <xf numFmtId="0" fontId="27" fillId="2" borderId="83" xfId="0" applyFont="1" applyFill="1" applyBorder="1" applyAlignment="1">
      <alignment horizontal="center" vertical="center" wrapText="1"/>
    </xf>
    <xf numFmtId="3" fontId="27" fillId="0" borderId="46" xfId="0" applyNumberFormat="1" applyFont="1" applyBorder="1" applyAlignment="1" applyProtection="1">
      <alignment horizontal="center" vertical="center" wrapText="1"/>
      <protection locked="0"/>
    </xf>
    <xf numFmtId="3" fontId="27" fillId="0" borderId="36" xfId="0" applyNumberFormat="1" applyFont="1" applyBorder="1" applyAlignment="1" applyProtection="1">
      <alignment horizontal="center" vertical="center" wrapText="1"/>
      <protection locked="0"/>
    </xf>
    <xf numFmtId="0" fontId="27" fillId="6" borderId="3" xfId="0" applyFont="1" applyFill="1" applyBorder="1" applyAlignment="1">
      <alignment horizontal="left" vertical="center" wrapText="1"/>
    </xf>
    <xf numFmtId="0" fontId="27" fillId="6" borderId="1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2" borderId="41" xfId="0" applyFont="1" applyFill="1" applyBorder="1" applyAlignment="1">
      <alignment horizontal="center" vertical="center" wrapText="1"/>
    </xf>
    <xf numFmtId="0" fontId="27" fillId="2" borderId="35" xfId="0" applyFont="1" applyFill="1" applyBorder="1" applyAlignment="1">
      <alignment horizontal="center" vertical="center" wrapText="1"/>
    </xf>
    <xf numFmtId="3" fontId="27" fillId="0" borderId="38" xfId="0" applyNumberFormat="1" applyFont="1" applyBorder="1" applyAlignment="1" applyProtection="1">
      <alignment horizontal="right" vertical="center" indent="2"/>
      <protection locked="0"/>
    </xf>
    <xf numFmtId="3" fontId="27" fillId="0" borderId="41" xfId="0" applyNumberFormat="1" applyFont="1" applyBorder="1" applyAlignment="1" applyProtection="1">
      <alignment horizontal="right" vertical="center" indent="2"/>
      <protection locked="0"/>
    </xf>
    <xf numFmtId="3" fontId="27" fillId="0" borderId="35" xfId="0" applyNumberFormat="1" applyFont="1" applyBorder="1" applyAlignment="1" applyProtection="1">
      <alignment horizontal="right" vertical="center" indent="2"/>
      <protection locked="0"/>
    </xf>
    <xf numFmtId="0" fontId="27" fillId="2" borderId="46" xfId="0" applyFont="1" applyFill="1" applyBorder="1" applyAlignment="1">
      <alignment horizontal="center" vertical="center" wrapText="1"/>
    </xf>
    <xf numFmtId="0" fontId="27" fillId="2" borderId="36" xfId="0" applyFont="1" applyFill="1" applyBorder="1" applyAlignment="1">
      <alignment horizontal="center" vertical="center" wrapText="1"/>
    </xf>
    <xf numFmtId="3" fontId="27" fillId="0" borderId="39" xfId="0" applyNumberFormat="1" applyFont="1" applyBorder="1" applyAlignment="1" applyProtection="1">
      <alignment horizontal="right" vertical="center" indent="2"/>
      <protection locked="0"/>
    </xf>
    <xf numFmtId="3" fontId="27" fillId="0" borderId="46" xfId="0" applyNumberFormat="1" applyFont="1" applyBorder="1" applyAlignment="1" applyProtection="1">
      <alignment horizontal="right" vertical="center" indent="2"/>
      <protection locked="0"/>
    </xf>
    <xf numFmtId="3" fontId="27" fillId="0" borderId="36" xfId="0" applyNumberFormat="1" applyFont="1" applyBorder="1" applyAlignment="1" applyProtection="1">
      <alignment horizontal="right" vertical="center" indent="2"/>
      <protection locked="0"/>
    </xf>
    <xf numFmtId="0" fontId="27" fillId="2" borderId="82" xfId="0" applyFont="1" applyFill="1" applyBorder="1" applyAlignment="1">
      <alignment horizontal="center" vertical="center" wrapText="1"/>
    </xf>
    <xf numFmtId="0" fontId="27" fillId="6" borderId="13" xfId="0" applyFont="1" applyFill="1" applyBorder="1" applyAlignment="1">
      <alignment vertical="center" wrapText="1"/>
    </xf>
    <xf numFmtId="0" fontId="27" fillId="2" borderId="6" xfId="0" applyFont="1" applyFill="1" applyBorder="1" applyAlignment="1">
      <alignment horizontal="center" vertical="center" wrapText="1"/>
    </xf>
    <xf numFmtId="0" fontId="59" fillId="14" borderId="5" xfId="0" applyFont="1" applyFill="1" applyBorder="1" applyAlignment="1" applyProtection="1">
      <alignment vertical="center" wrapText="1"/>
      <protection locked="0"/>
    </xf>
    <xf numFmtId="0" fontId="27" fillId="14" borderId="6" xfId="0" applyFont="1" applyFill="1" applyBorder="1" applyAlignment="1" applyProtection="1">
      <alignment vertical="center" wrapText="1"/>
      <protection locked="0"/>
    </xf>
    <xf numFmtId="0" fontId="27" fillId="14" borderId="2" xfId="0" applyFont="1" applyFill="1" applyBorder="1" applyAlignment="1" applyProtection="1">
      <alignment vertical="center" wrapText="1"/>
      <protection locked="0"/>
    </xf>
    <xf numFmtId="3" fontId="27" fillId="0" borderId="39" xfId="0" applyNumberFormat="1" applyFont="1" applyBorder="1" applyAlignment="1" applyProtection="1">
      <alignment horizontal="center" vertical="center" wrapText="1"/>
      <protection locked="0"/>
    </xf>
    <xf numFmtId="0" fontId="27" fillId="2" borderId="7" xfId="0" applyFont="1" applyFill="1" applyBorder="1" applyAlignment="1">
      <alignment vertical="center" wrapText="1"/>
    </xf>
    <xf numFmtId="0" fontId="27" fillId="2" borderId="8"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27" fillId="2" borderId="12" xfId="0" applyFont="1" applyFill="1" applyBorder="1" applyAlignment="1">
      <alignment vertical="center" wrapText="1"/>
    </xf>
    <xf numFmtId="0" fontId="27" fillId="2" borderId="45" xfId="0" applyFont="1" applyFill="1" applyBorder="1" applyAlignment="1">
      <alignment vertical="center" wrapText="1"/>
    </xf>
    <xf numFmtId="0" fontId="27" fillId="2" borderId="33" xfId="0" applyFont="1" applyFill="1" applyBorder="1" applyAlignment="1">
      <alignmen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27" fillId="2" borderId="6" xfId="0" applyFont="1" applyFill="1" applyBorder="1" applyAlignment="1">
      <alignment horizontal="center" vertical="center"/>
    </xf>
    <xf numFmtId="0" fontId="27" fillId="7" borderId="5"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2" borderId="1" xfId="0" applyFont="1" applyFill="1" applyBorder="1" applyAlignment="1">
      <alignment vertical="center" wrapText="1"/>
    </xf>
    <xf numFmtId="0" fontId="27" fillId="7" borderId="1" xfId="0" applyFont="1" applyFill="1" applyBorder="1" applyAlignment="1">
      <alignment horizontal="center" vertical="center" wrapText="1"/>
    </xf>
    <xf numFmtId="0" fontId="27" fillId="0" borderId="3" xfId="0" applyFont="1" applyBorder="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49" fontId="27" fillId="0" borderId="38" xfId="0" applyNumberFormat="1" applyFont="1" applyBorder="1" applyAlignment="1" applyProtection="1">
      <alignment horizontal="left" vertical="center" wrapText="1"/>
      <protection locked="0"/>
    </xf>
    <xf numFmtId="49" fontId="27" fillId="0" borderId="41" xfId="0" applyNumberFormat="1" applyFont="1" applyBorder="1" applyAlignment="1" applyProtection="1">
      <alignment horizontal="left" vertical="center" wrapText="1"/>
      <protection locked="0"/>
    </xf>
    <xf numFmtId="49" fontId="27" fillId="0" borderId="35" xfId="0" applyNumberFormat="1" applyFont="1" applyBorder="1" applyAlignment="1" applyProtection="1">
      <alignment horizontal="left" vertical="center" wrapText="1"/>
      <protection locked="0"/>
    </xf>
    <xf numFmtId="49" fontId="27" fillId="0" borderId="39" xfId="0" applyNumberFormat="1" applyFont="1" applyBorder="1" applyAlignment="1" applyProtection="1">
      <alignment horizontal="left" vertical="center" wrapText="1"/>
      <protection locked="0"/>
    </xf>
    <xf numFmtId="49" fontId="27" fillId="0" borderId="46" xfId="0" applyNumberFormat="1" applyFont="1" applyBorder="1" applyAlignment="1" applyProtection="1">
      <alignment horizontal="left" vertical="center" wrapText="1"/>
      <protection locked="0"/>
    </xf>
    <xf numFmtId="49" fontId="27" fillId="0" borderId="85" xfId="0" applyNumberFormat="1" applyFont="1" applyBorder="1" applyAlignment="1" applyProtection="1">
      <alignment horizontal="left" vertical="center" wrapText="1"/>
      <protection locked="0"/>
    </xf>
    <xf numFmtId="49" fontId="27" fillId="0" borderId="86" xfId="0" applyNumberFormat="1" applyFont="1" applyBorder="1" applyAlignment="1" applyProtection="1">
      <alignment horizontal="left" vertical="center" wrapText="1"/>
      <protection locked="0"/>
    </xf>
    <xf numFmtId="0" fontId="27" fillId="6" borderId="3" xfId="0" applyFont="1" applyFill="1" applyBorder="1" applyAlignment="1">
      <alignment vertical="top" wrapText="1"/>
    </xf>
    <xf numFmtId="0" fontId="27" fillId="6" borderId="13" xfId="0" applyFont="1" applyFill="1" applyBorder="1" applyAlignment="1">
      <alignment vertical="top" wrapText="1"/>
    </xf>
    <xf numFmtId="0" fontId="27" fillId="6" borderId="4" xfId="0" applyFont="1" applyFill="1" applyBorder="1" applyAlignment="1">
      <alignment vertical="top" wrapText="1"/>
    </xf>
    <xf numFmtId="0" fontId="27" fillId="0" borderId="38" xfId="0" applyFont="1" applyBorder="1" applyAlignment="1" applyProtection="1">
      <alignment horizontal="left" vertical="center" wrapText="1"/>
      <protection locked="0"/>
    </xf>
    <xf numFmtId="0" fontId="27" fillId="0" borderId="35" xfId="0" applyFont="1" applyBorder="1" applyAlignment="1" applyProtection="1">
      <alignment horizontal="left" vertical="center" wrapText="1"/>
      <protection locked="0"/>
    </xf>
    <xf numFmtId="0" fontId="30" fillId="2" borderId="39" xfId="0" applyFont="1" applyFill="1" applyBorder="1" applyAlignment="1">
      <alignment vertical="center" wrapText="1"/>
    </xf>
    <xf numFmtId="0" fontId="0" fillId="0" borderId="46" xfId="0" applyBorder="1" applyAlignment="1">
      <alignment vertical="center" wrapText="1"/>
    </xf>
    <xf numFmtId="0" fontId="0" fillId="0" borderId="36" xfId="0" applyBorder="1" applyAlignment="1">
      <alignment vertical="center" wrapText="1"/>
    </xf>
    <xf numFmtId="3" fontId="31" fillId="7" borderId="127" xfId="5" applyNumberFormat="1" applyFont="1" applyFill="1" applyBorder="1">
      <alignment vertical="center"/>
    </xf>
    <xf numFmtId="3" fontId="31" fillId="7" borderId="128" xfId="5" applyNumberFormat="1" applyFont="1" applyFill="1" applyBorder="1">
      <alignment vertical="center"/>
    </xf>
    <xf numFmtId="0" fontId="31" fillId="6" borderId="3" xfId="2" applyFont="1" applyFill="1" applyBorder="1" applyAlignment="1">
      <alignment vertical="center" wrapText="1"/>
    </xf>
    <xf numFmtId="0" fontId="0" fillId="0" borderId="13" xfId="0" applyBorder="1">
      <alignment vertical="center"/>
    </xf>
    <xf numFmtId="0" fontId="0" fillId="0" borderId="4" xfId="0" applyBorder="1">
      <alignment vertical="center"/>
    </xf>
    <xf numFmtId="38" fontId="31" fillId="0" borderId="3" xfId="1" applyFont="1" applyFill="1" applyBorder="1" applyAlignment="1" applyProtection="1">
      <alignment horizontal="right" vertical="center" wrapText="1"/>
      <protection locked="0"/>
    </xf>
    <xf numFmtId="38" fontId="31" fillId="0" borderId="4" xfId="1" applyFont="1" applyFill="1" applyBorder="1" applyAlignment="1" applyProtection="1">
      <alignment horizontal="right" vertical="center" wrapText="1"/>
      <protection locked="0"/>
    </xf>
    <xf numFmtId="38" fontId="31" fillId="7" borderId="1" xfId="1" applyFont="1" applyFill="1" applyBorder="1" applyAlignment="1" applyProtection="1">
      <alignment vertical="center" wrapText="1"/>
    </xf>
    <xf numFmtId="38" fontId="31" fillId="7" borderId="3" xfId="1" applyFont="1" applyFill="1" applyBorder="1" applyAlignment="1" applyProtection="1">
      <alignment vertical="center" wrapText="1"/>
    </xf>
    <xf numFmtId="38" fontId="31" fillId="7" borderId="4" xfId="1" applyFont="1" applyFill="1" applyBorder="1" applyAlignment="1" applyProtection="1">
      <alignment vertical="center" wrapText="1"/>
    </xf>
    <xf numFmtId="0" fontId="0" fillId="0" borderId="13" xfId="0" applyBorder="1" applyAlignment="1">
      <alignment vertical="center" wrapText="1"/>
    </xf>
    <xf numFmtId="0" fontId="0" fillId="0" borderId="4" xfId="0" applyBorder="1" applyAlignment="1">
      <alignment vertical="center" wrapText="1"/>
    </xf>
    <xf numFmtId="0" fontId="31" fillId="6" borderId="3" xfId="0" applyFont="1" applyFill="1" applyBorder="1" applyAlignment="1">
      <alignment vertical="center" wrapText="1"/>
    </xf>
    <xf numFmtId="0" fontId="106" fillId="0" borderId="9" xfId="0" applyFont="1" applyBorder="1" applyAlignment="1">
      <alignment vertical="center" wrapText="1"/>
    </xf>
    <xf numFmtId="0" fontId="31" fillId="2" borderId="3" xfId="0" applyFont="1" applyFill="1" applyBorder="1" applyAlignment="1">
      <alignment horizontal="center" vertical="center"/>
    </xf>
    <xf numFmtId="0" fontId="31" fillId="2" borderId="90" xfId="0" applyFont="1" applyFill="1" applyBorder="1" applyAlignment="1">
      <alignment horizontal="center" vertical="center"/>
    </xf>
    <xf numFmtId="0" fontId="31" fillId="0" borderId="5" xfId="5" applyFont="1" applyBorder="1" applyAlignment="1" applyProtection="1">
      <alignment vertical="center" wrapText="1"/>
      <protection locked="0"/>
    </xf>
    <xf numFmtId="0" fontId="31" fillId="0" borderId="6" xfId="5" applyFont="1" applyBorder="1" applyAlignment="1" applyProtection="1">
      <alignment vertical="center" wrapText="1"/>
      <protection locked="0"/>
    </xf>
    <xf numFmtId="0" fontId="31" fillId="0" borderId="2" xfId="5" applyFont="1" applyBorder="1" applyAlignment="1" applyProtection="1">
      <alignment vertical="center" wrapText="1"/>
      <protection locked="0"/>
    </xf>
    <xf numFmtId="38" fontId="31" fillId="7" borderId="130" xfId="1" applyFont="1" applyFill="1" applyBorder="1" applyAlignment="1" applyProtection="1">
      <alignment vertical="center" wrapText="1"/>
    </xf>
    <xf numFmtId="38" fontId="31" fillId="7" borderId="131" xfId="1" applyFont="1" applyFill="1" applyBorder="1" applyAlignment="1" applyProtection="1">
      <alignment vertical="center" wrapText="1"/>
    </xf>
    <xf numFmtId="0" fontId="31" fillId="2" borderId="119" xfId="5" applyFont="1" applyFill="1" applyBorder="1" applyAlignment="1">
      <alignment horizontal="center" vertical="center" wrapText="1"/>
    </xf>
    <xf numFmtId="0" fontId="31" fillId="2" borderId="112" xfId="5" applyFont="1" applyFill="1" applyBorder="1" applyAlignment="1">
      <alignment horizontal="center" vertical="center" wrapText="1"/>
    </xf>
    <xf numFmtId="0" fontId="31" fillId="2" borderId="143" xfId="5" applyFont="1" applyFill="1" applyBorder="1" applyAlignment="1">
      <alignment horizontal="center" vertical="center" wrapText="1"/>
    </xf>
    <xf numFmtId="0" fontId="31" fillId="2" borderId="144" xfId="5" applyFont="1" applyFill="1" applyBorder="1" applyAlignment="1">
      <alignment horizontal="center" vertical="center" wrapText="1"/>
    </xf>
    <xf numFmtId="0" fontId="31" fillId="2" borderId="9" xfId="5" applyFont="1" applyFill="1" applyBorder="1" applyAlignment="1">
      <alignment horizontal="center" vertical="center" wrapText="1"/>
    </xf>
    <xf numFmtId="0" fontId="31" fillId="2" borderId="0" xfId="5" applyFont="1" applyFill="1" applyAlignment="1">
      <alignment horizontal="center" vertical="center" wrapText="1"/>
    </xf>
    <xf numFmtId="0" fontId="31" fillId="2" borderId="10" xfId="5" applyFont="1" applyFill="1" applyBorder="1" applyAlignment="1">
      <alignment horizontal="center" vertical="center" wrapText="1"/>
    </xf>
    <xf numFmtId="0" fontId="31" fillId="2" borderId="11" xfId="5" applyFont="1" applyFill="1" applyBorder="1" applyAlignment="1">
      <alignment horizontal="center" vertical="center" wrapText="1"/>
    </xf>
    <xf numFmtId="0" fontId="31" fillId="2" borderId="19" xfId="5" applyFont="1" applyFill="1" applyBorder="1" applyAlignment="1">
      <alignment horizontal="center" vertical="center" wrapText="1"/>
    </xf>
    <xf numFmtId="0" fontId="31" fillId="2" borderId="12" xfId="5"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6" borderId="1" xfId="0" applyFont="1" applyFill="1" applyBorder="1" applyAlignment="1">
      <alignment vertical="center" wrapText="1"/>
    </xf>
    <xf numFmtId="0" fontId="86" fillId="3" borderId="0" xfId="2" applyFont="1" applyFill="1" applyAlignment="1">
      <alignment horizontal="center" vertical="center"/>
    </xf>
    <xf numFmtId="0" fontId="44" fillId="3" borderId="0" xfId="2" applyFont="1" applyFill="1" applyAlignment="1">
      <alignment vertical="center" wrapText="1"/>
    </xf>
    <xf numFmtId="0" fontId="31" fillId="8" borderId="3"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41" fillId="0" borderId="40" xfId="2" applyFont="1" applyBorder="1" applyAlignment="1" applyProtection="1">
      <alignment horizontal="center" vertical="center" wrapText="1" shrinkToFit="1"/>
      <protection locked="0"/>
    </xf>
    <xf numFmtId="0" fontId="41" fillId="0" borderId="44" xfId="2" applyFont="1" applyBorder="1" applyAlignment="1" applyProtection="1">
      <alignment horizontal="center" vertical="center" wrapText="1" shrinkToFit="1"/>
      <protection locked="0"/>
    </xf>
    <xf numFmtId="0" fontId="116" fillId="0" borderId="126" xfId="2" applyFont="1" applyBorder="1" applyAlignment="1">
      <alignment horizontal="center" vertical="center" wrapText="1"/>
    </xf>
    <xf numFmtId="0" fontId="31" fillId="2" borderId="5" xfId="2" applyFont="1" applyFill="1" applyBorder="1" applyAlignment="1">
      <alignment horizontal="center" vertical="center" wrapText="1"/>
    </xf>
    <xf numFmtId="0" fontId="31" fillId="2" borderId="6" xfId="2" applyFont="1" applyFill="1" applyBorder="1" applyAlignment="1">
      <alignment horizontal="center" vertical="center" wrapText="1"/>
    </xf>
    <xf numFmtId="0" fontId="31" fillId="2" borderId="2" xfId="2" applyFont="1" applyFill="1" applyBorder="1" applyAlignment="1">
      <alignment horizontal="center" vertical="center" wrapText="1"/>
    </xf>
    <xf numFmtId="38" fontId="31" fillId="7" borderId="137" xfId="0" applyNumberFormat="1" applyFont="1" applyFill="1" applyBorder="1" applyAlignment="1">
      <alignment vertical="center" wrapText="1"/>
    </xf>
    <xf numFmtId="38" fontId="31" fillId="7" borderId="120" xfId="0" applyNumberFormat="1" applyFont="1" applyFill="1" applyBorder="1" applyAlignment="1">
      <alignment vertical="center" wrapText="1"/>
    </xf>
    <xf numFmtId="0" fontId="117" fillId="3" borderId="0" xfId="2" applyFont="1" applyFill="1" applyAlignment="1">
      <alignment horizontal="left" vertical="center" wrapText="1"/>
    </xf>
    <xf numFmtId="0" fontId="88" fillId="0" borderId="5" xfId="2" applyFont="1" applyBorder="1" applyAlignment="1">
      <alignment vertical="center" wrapText="1"/>
    </xf>
    <xf numFmtId="0" fontId="88" fillId="0" borderId="6" xfId="2" applyFont="1" applyBorder="1" applyAlignment="1">
      <alignment vertical="center" wrapText="1"/>
    </xf>
    <xf numFmtId="0" fontId="88" fillId="0" borderId="2" xfId="2" applyFont="1" applyBorder="1" applyAlignment="1">
      <alignment vertical="center" wrapText="1"/>
    </xf>
    <xf numFmtId="0" fontId="88" fillId="0" borderId="0" xfId="5" applyFont="1" applyAlignment="1">
      <alignment vertical="center" wrapText="1"/>
    </xf>
    <xf numFmtId="0" fontId="31" fillId="2" borderId="73" xfId="0" applyFont="1" applyFill="1" applyBorder="1" applyAlignment="1">
      <alignment horizontal="center" vertical="center" wrapText="1"/>
    </xf>
    <xf numFmtId="0" fontId="31" fillId="2" borderId="152" xfId="5" applyFont="1" applyFill="1" applyBorder="1" applyAlignment="1">
      <alignment horizontal="center" vertical="center" wrapText="1"/>
    </xf>
    <xf numFmtId="0" fontId="31" fillId="2" borderId="153" xfId="5" applyFont="1" applyFill="1" applyBorder="1" applyAlignment="1">
      <alignment horizontal="center" vertical="center" wrapText="1"/>
    </xf>
    <xf numFmtId="0" fontId="31" fillId="2" borderId="157" xfId="5" applyFont="1" applyFill="1" applyBorder="1" applyAlignment="1">
      <alignment horizontal="center" vertical="center"/>
    </xf>
    <xf numFmtId="0" fontId="31" fillId="2" borderId="158" xfId="5" applyFont="1" applyFill="1" applyBorder="1" applyAlignment="1">
      <alignment horizontal="center" vertical="center"/>
    </xf>
    <xf numFmtId="0" fontId="31" fillId="2" borderId="159" xfId="5" applyFont="1" applyFill="1" applyBorder="1" applyAlignment="1">
      <alignment horizontal="center" vertical="center"/>
    </xf>
    <xf numFmtId="0" fontId="31" fillId="2" borderId="56" xfId="5" applyFont="1" applyFill="1" applyBorder="1" applyAlignment="1">
      <alignment horizontal="center" vertical="center"/>
    </xf>
    <xf numFmtId="0" fontId="31" fillId="2" borderId="94" xfId="5" applyFont="1" applyFill="1" applyBorder="1" applyAlignment="1">
      <alignment horizontal="center" vertical="center"/>
    </xf>
    <xf numFmtId="0" fontId="31" fillId="2" borderId="55" xfId="5" applyFont="1" applyFill="1" applyBorder="1" applyAlignment="1">
      <alignment horizontal="center" vertical="center" wrapText="1"/>
    </xf>
    <xf numFmtId="0" fontId="31" fillId="2" borderId="57" xfId="5" applyFont="1" applyFill="1" applyBorder="1" applyAlignment="1">
      <alignment horizontal="center" vertical="center" wrapText="1"/>
    </xf>
    <xf numFmtId="0" fontId="31" fillId="2" borderId="95" xfId="5" applyFont="1" applyFill="1" applyBorder="1" applyAlignment="1">
      <alignment horizontal="center" vertical="center" wrapText="1"/>
    </xf>
    <xf numFmtId="0" fontId="31" fillId="2" borderId="96" xfId="5" applyFont="1" applyFill="1" applyBorder="1" applyAlignment="1">
      <alignment horizontal="center" vertical="center" wrapText="1"/>
    </xf>
    <xf numFmtId="0" fontId="31" fillId="2" borderId="136" xfId="5" applyFont="1" applyFill="1" applyBorder="1" applyAlignment="1">
      <alignment vertical="center" wrapText="1"/>
    </xf>
    <xf numFmtId="0" fontId="31" fillId="2" borderId="135" xfId="5" applyFont="1" applyFill="1" applyBorder="1" applyAlignment="1">
      <alignment vertical="center" wrapText="1"/>
    </xf>
    <xf numFmtId="0" fontId="31" fillId="2" borderId="66" xfId="5" applyFont="1" applyFill="1" applyBorder="1" applyAlignment="1">
      <alignment vertical="center" wrapText="1"/>
    </xf>
    <xf numFmtId="0" fontId="31" fillId="2" borderId="67" xfId="5" applyFont="1" applyFill="1" applyBorder="1" applyAlignment="1">
      <alignment vertical="center" wrapText="1"/>
    </xf>
    <xf numFmtId="0" fontId="31" fillId="2" borderId="14" xfId="5" applyFont="1" applyFill="1" applyBorder="1" applyAlignment="1">
      <alignment vertical="center" wrapText="1"/>
    </xf>
    <xf numFmtId="0" fontId="31" fillId="2" borderId="155" xfId="5" applyFont="1" applyFill="1" applyBorder="1" applyAlignment="1">
      <alignment vertical="center" wrapText="1"/>
    </xf>
    <xf numFmtId="0" fontId="31" fillId="2" borderId="62" xfId="5" applyFont="1" applyFill="1" applyBorder="1" applyAlignment="1">
      <alignment vertical="center" wrapText="1"/>
    </xf>
    <xf numFmtId="0" fontId="31" fillId="2" borderId="58" xfId="5" applyFont="1" applyFill="1" applyBorder="1" applyAlignment="1">
      <alignment vertical="center" wrapText="1"/>
    </xf>
    <xf numFmtId="0" fontId="31" fillId="2" borderId="134" xfId="5" applyFont="1" applyFill="1" applyBorder="1" applyAlignment="1">
      <alignment horizontal="center" vertical="center"/>
    </xf>
    <xf numFmtId="0" fontId="31" fillId="2" borderId="19" xfId="5" applyFont="1" applyFill="1" applyBorder="1" applyAlignment="1">
      <alignment horizontal="center" vertical="center"/>
    </xf>
    <xf numFmtId="0" fontId="31" fillId="2" borderId="3" xfId="5" applyFont="1" applyFill="1" applyBorder="1" applyAlignment="1">
      <alignment horizontal="center" vertical="center" wrapText="1"/>
    </xf>
    <xf numFmtId="0" fontId="31" fillId="2" borderId="4" xfId="5" applyFont="1" applyFill="1" applyBorder="1" applyAlignment="1">
      <alignment horizontal="center" vertical="center" wrapText="1"/>
    </xf>
    <xf numFmtId="0" fontId="81" fillId="0" borderId="19" xfId="5" applyFont="1" applyBorder="1" applyAlignment="1">
      <alignment wrapText="1"/>
    </xf>
    <xf numFmtId="0" fontId="88" fillId="0" borderId="0" xfId="5" applyFont="1">
      <alignment vertical="center"/>
    </xf>
    <xf numFmtId="0" fontId="88" fillId="0" borderId="19" xfId="5" applyFont="1" applyBorder="1">
      <alignment vertical="center"/>
    </xf>
    <xf numFmtId="0" fontId="31" fillId="2" borderId="7" xfId="5" applyFont="1" applyFill="1" applyBorder="1" applyAlignment="1">
      <alignment horizontal="center" vertical="center" wrapText="1"/>
    </xf>
    <xf numFmtId="0" fontId="31" fillId="2" borderId="14" xfId="5" applyFont="1" applyFill="1" applyBorder="1" applyAlignment="1">
      <alignment horizontal="center" vertical="center" wrapText="1"/>
    </xf>
    <xf numFmtId="0" fontId="31" fillId="2" borderId="8" xfId="5" applyFont="1" applyFill="1" applyBorder="1" applyAlignment="1">
      <alignment horizontal="center" vertical="center" wrapText="1"/>
    </xf>
    <xf numFmtId="0" fontId="40" fillId="6" borderId="1" xfId="5" applyFont="1" applyFill="1" applyBorder="1" applyAlignment="1">
      <alignment vertical="center" wrapText="1"/>
    </xf>
    <xf numFmtId="0" fontId="40" fillId="6" borderId="1" xfId="5" applyFont="1" applyFill="1" applyBorder="1">
      <alignment vertical="center"/>
    </xf>
    <xf numFmtId="0" fontId="0" fillId="0" borderId="1" xfId="0" applyBorder="1">
      <alignment vertical="center"/>
    </xf>
    <xf numFmtId="0" fontId="35" fillId="3" borderId="5" xfId="2" applyFont="1" applyFill="1" applyBorder="1" applyAlignment="1" applyProtection="1">
      <alignment vertical="center" wrapText="1"/>
      <protection locked="0"/>
    </xf>
    <xf numFmtId="38" fontId="31" fillId="7" borderId="121" xfId="0" applyNumberFormat="1" applyFont="1" applyFill="1" applyBorder="1" applyAlignment="1">
      <alignment vertical="center" wrapText="1"/>
    </xf>
    <xf numFmtId="38" fontId="31" fillId="7" borderId="111" xfId="0" applyNumberFormat="1" applyFont="1" applyFill="1" applyBorder="1" applyAlignment="1">
      <alignment vertical="center" wrapText="1"/>
    </xf>
    <xf numFmtId="0" fontId="31" fillId="6" borderId="1" xfId="5" applyFont="1" applyFill="1" applyBorder="1" applyAlignment="1">
      <alignment vertical="center" wrapText="1"/>
    </xf>
    <xf numFmtId="3" fontId="31" fillId="7" borderId="118" xfId="0" applyNumberFormat="1" applyFont="1" applyFill="1" applyBorder="1" applyAlignment="1">
      <alignment horizontal="center" vertical="center" wrapText="1"/>
    </xf>
    <xf numFmtId="38" fontId="31" fillId="7" borderId="118" xfId="0" applyNumberFormat="1" applyFont="1" applyFill="1" applyBorder="1" applyAlignment="1">
      <alignment vertical="center" wrapText="1"/>
    </xf>
    <xf numFmtId="0" fontId="76" fillId="0" borderId="3" xfId="2" applyFont="1" applyBorder="1" applyAlignment="1" applyProtection="1">
      <alignment horizontal="left" vertical="center" wrapText="1"/>
      <protection locked="0"/>
    </xf>
    <xf numFmtId="0" fontId="76" fillId="0" borderId="13" xfId="2" applyFont="1" applyBorder="1" applyAlignment="1" applyProtection="1">
      <alignment horizontal="left" vertical="center" wrapText="1"/>
      <protection locked="0"/>
    </xf>
    <xf numFmtId="0" fontId="76" fillId="0" borderId="4" xfId="2" applyFont="1" applyBorder="1" applyAlignment="1" applyProtection="1">
      <alignment horizontal="left" vertical="center" wrapText="1"/>
      <protection locked="0"/>
    </xf>
    <xf numFmtId="0" fontId="49" fillId="0" borderId="5" xfId="2" applyFont="1" applyBorder="1" applyAlignment="1">
      <alignment horizontal="center" vertical="center" wrapText="1"/>
    </xf>
    <xf numFmtId="0" fontId="76" fillId="0" borderId="1" xfId="2" applyFont="1" applyBorder="1" applyAlignment="1" applyProtection="1">
      <alignment horizontal="center" vertical="center" wrapText="1"/>
      <protection locked="0"/>
    </xf>
    <xf numFmtId="0" fontId="76" fillId="0" borderId="73" xfId="2" applyFont="1" applyBorder="1" applyAlignment="1" applyProtection="1">
      <alignment horizontal="left" vertical="center" wrapText="1"/>
      <protection locked="0"/>
    </xf>
    <xf numFmtId="0" fontId="76" fillId="0" borderId="2" xfId="2" applyFont="1" applyBorder="1" applyAlignment="1" applyProtection="1">
      <alignment horizontal="left" vertical="center" wrapText="1"/>
      <protection locked="0"/>
    </xf>
    <xf numFmtId="0" fontId="76" fillId="0" borderId="1" xfId="2" applyFont="1" applyBorder="1" applyAlignment="1" applyProtection="1">
      <alignment horizontal="left" vertical="center" wrapText="1"/>
      <protection locked="0"/>
    </xf>
    <xf numFmtId="177" fontId="76" fillId="0" borderId="1" xfId="2" applyNumberFormat="1" applyFont="1" applyBorder="1" applyAlignment="1" applyProtection="1">
      <alignment horizontal="left" vertical="center" wrapText="1"/>
      <protection locked="0"/>
    </xf>
    <xf numFmtId="0" fontId="4" fillId="2" borderId="1" xfId="2" applyFill="1" applyBorder="1" applyAlignment="1">
      <alignment horizontal="center" vertical="center"/>
    </xf>
    <xf numFmtId="0" fontId="76" fillId="0" borderId="5" xfId="2" applyFont="1" applyBorder="1" applyAlignment="1">
      <alignment horizontal="left" vertical="center" wrapText="1"/>
    </xf>
    <xf numFmtId="0" fontId="76" fillId="0" borderId="6" xfId="2" applyFont="1" applyBorder="1" applyAlignment="1">
      <alignment horizontal="left" vertical="center" wrapText="1"/>
    </xf>
    <xf numFmtId="0" fontId="76" fillId="0" borderId="2" xfId="2" applyFont="1" applyBorder="1" applyAlignment="1">
      <alignment horizontal="left" vertical="center" wrapText="1"/>
    </xf>
    <xf numFmtId="0" fontId="49" fillId="2" borderId="7" xfId="2" applyFont="1" applyFill="1" applyBorder="1" applyAlignment="1">
      <alignment horizontal="center" vertical="center"/>
    </xf>
    <xf numFmtId="0" fontId="49" fillId="2" borderId="8" xfId="2" applyFont="1" applyFill="1" applyBorder="1" applyAlignment="1">
      <alignment horizontal="center" vertical="center"/>
    </xf>
    <xf numFmtId="0" fontId="76" fillId="0" borderId="12" xfId="2" applyFont="1" applyBorder="1" applyAlignment="1" applyProtection="1">
      <alignment horizontal="left" vertical="center" wrapText="1"/>
      <protection locked="0"/>
    </xf>
    <xf numFmtId="0" fontId="76" fillId="0" borderId="8" xfId="2" applyFont="1" applyBorder="1" applyAlignment="1" applyProtection="1">
      <alignment horizontal="left" vertical="center" wrapText="1"/>
      <protection locked="0"/>
    </xf>
    <xf numFmtId="0" fontId="50" fillId="2" borderId="7" xfId="2" applyFont="1" applyFill="1" applyBorder="1" applyAlignment="1">
      <alignment horizontal="center" vertical="center" wrapText="1"/>
    </xf>
    <xf numFmtId="0" fontId="50" fillId="2" borderId="113" xfId="2" applyFont="1" applyFill="1" applyBorder="1" applyAlignment="1">
      <alignment horizontal="center" vertical="center" wrapText="1"/>
    </xf>
    <xf numFmtId="0" fontId="50" fillId="2" borderId="106" xfId="2" applyFont="1" applyFill="1" applyBorder="1" applyAlignment="1">
      <alignment horizontal="center" vertical="center" wrapText="1"/>
    </xf>
    <xf numFmtId="0" fontId="50" fillId="2" borderId="114" xfId="2" applyFont="1" applyFill="1" applyBorder="1" applyAlignment="1">
      <alignment horizontal="center" vertical="center" wrapText="1"/>
    </xf>
    <xf numFmtId="177" fontId="76" fillId="0" borderId="4" xfId="2" applyNumberFormat="1" applyFont="1" applyBorder="1" applyAlignment="1" applyProtection="1">
      <alignment horizontal="left" vertical="center" wrapText="1"/>
      <protection locked="0"/>
    </xf>
    <xf numFmtId="177" fontId="76" fillId="0" borderId="3" xfId="2" applyNumberFormat="1" applyFont="1" applyBorder="1" applyAlignment="1" applyProtection="1">
      <alignment horizontal="left" vertical="center" wrapText="1"/>
      <protection locked="0"/>
    </xf>
    <xf numFmtId="0" fontId="55" fillId="4" borderId="5" xfId="0" applyFont="1" applyFill="1" applyBorder="1">
      <alignment vertical="center"/>
    </xf>
    <xf numFmtId="0" fontId="55" fillId="4" borderId="6" xfId="0" applyFont="1" applyFill="1" applyBorder="1">
      <alignment vertical="center"/>
    </xf>
    <xf numFmtId="0" fontId="55" fillId="4" borderId="2" xfId="0" applyFont="1" applyFill="1" applyBorder="1">
      <alignment vertical="center"/>
    </xf>
    <xf numFmtId="0" fontId="50" fillId="2" borderId="5" xfId="2" applyFont="1" applyFill="1" applyBorder="1" applyAlignment="1">
      <alignment horizontal="center" vertical="center"/>
    </xf>
    <xf numFmtId="0" fontId="50" fillId="2" borderId="6" xfId="2" applyFont="1" applyFill="1" applyBorder="1" applyAlignment="1">
      <alignment horizontal="center" vertical="center"/>
    </xf>
    <xf numFmtId="0" fontId="50" fillId="2" borderId="2" xfId="2" applyFont="1" applyFill="1" applyBorder="1" applyAlignment="1">
      <alignment horizontal="center" vertical="center"/>
    </xf>
    <xf numFmtId="0" fontId="63" fillId="0" borderId="6" xfId="7" applyFont="1" applyBorder="1" applyAlignment="1" applyProtection="1">
      <alignment horizontal="center" vertical="center"/>
    </xf>
    <xf numFmtId="0" fontId="43" fillId="0" borderId="19" xfId="2" applyFont="1" applyBorder="1" applyAlignment="1">
      <alignment horizontal="left" wrapText="1"/>
    </xf>
    <xf numFmtId="0" fontId="43" fillId="0" borderId="0" xfId="2" applyFont="1" applyAlignment="1">
      <alignment horizontal="left" wrapText="1"/>
    </xf>
    <xf numFmtId="0" fontId="50" fillId="2" borderId="1" xfId="2" applyFont="1" applyFill="1" applyBorder="1" applyAlignment="1">
      <alignment horizontal="center" vertical="center" wrapText="1"/>
    </xf>
    <xf numFmtId="0" fontId="50" fillId="2" borderId="91" xfId="2" applyFont="1" applyFill="1" applyBorder="1" applyAlignment="1">
      <alignment horizontal="center" vertical="center" wrapText="1"/>
    </xf>
    <xf numFmtId="0" fontId="76" fillId="2" borderId="1" xfId="2" applyFont="1" applyFill="1" applyBorder="1" applyAlignment="1">
      <alignment horizontal="center" vertical="center" wrapText="1"/>
    </xf>
    <xf numFmtId="0" fontId="76" fillId="2" borderId="91" xfId="2" applyFont="1" applyFill="1" applyBorder="1" applyAlignment="1">
      <alignment horizontal="center" vertical="center" wrapText="1"/>
    </xf>
    <xf numFmtId="0" fontId="50" fillId="2" borderId="1" xfId="2" applyFont="1" applyFill="1" applyBorder="1" applyAlignment="1">
      <alignment horizontal="center" vertical="center"/>
    </xf>
    <xf numFmtId="0" fontId="40" fillId="6" borderId="1" xfId="2" applyFont="1" applyFill="1" applyBorder="1" applyAlignment="1">
      <alignment vertical="center" wrapText="1"/>
    </xf>
    <xf numFmtId="0" fontId="40" fillId="6" borderId="1" xfId="2" applyFont="1" applyFill="1" applyBorder="1">
      <alignment vertical="center"/>
    </xf>
    <xf numFmtId="0" fontId="40" fillId="6" borderId="7" xfId="2" applyFont="1" applyFill="1" applyBorder="1" applyAlignment="1">
      <alignment vertical="center" wrapText="1"/>
    </xf>
    <xf numFmtId="0" fontId="40" fillId="6" borderId="14" xfId="2" applyFont="1" applyFill="1" applyBorder="1" applyAlignment="1">
      <alignment vertical="center" wrapText="1"/>
    </xf>
    <xf numFmtId="0" fontId="40" fillId="6" borderId="8" xfId="2" applyFont="1" applyFill="1" applyBorder="1" applyAlignment="1">
      <alignment vertical="center" wrapText="1"/>
    </xf>
    <xf numFmtId="0" fontId="40" fillId="6" borderId="9" xfId="2" applyFont="1" applyFill="1" applyBorder="1" applyAlignment="1">
      <alignment vertical="center" wrapText="1"/>
    </xf>
    <xf numFmtId="0" fontId="40" fillId="6" borderId="0" xfId="2" applyFont="1" applyFill="1" applyAlignment="1">
      <alignment vertical="center" wrapText="1"/>
    </xf>
    <xf numFmtId="0" fontId="40" fillId="6" borderId="10" xfId="2" applyFont="1" applyFill="1" applyBorder="1" applyAlignment="1">
      <alignment vertical="center" wrapText="1"/>
    </xf>
    <xf numFmtId="0" fontId="40" fillId="6" borderId="11" xfId="2" applyFont="1" applyFill="1" applyBorder="1" applyAlignment="1">
      <alignment vertical="center" wrapText="1"/>
    </xf>
    <xf numFmtId="0" fontId="40" fillId="6" borderId="19" xfId="2" applyFont="1" applyFill="1" applyBorder="1" applyAlignment="1">
      <alignment vertical="center" wrapText="1"/>
    </xf>
    <xf numFmtId="0" fontId="40" fillId="6" borderId="12" xfId="2" applyFont="1" applyFill="1" applyBorder="1" applyAlignment="1">
      <alignment vertical="center" wrapText="1"/>
    </xf>
    <xf numFmtId="0" fontId="49" fillId="0" borderId="105" xfId="2" applyFont="1" applyBorder="1" applyAlignment="1">
      <alignment horizontal="center" vertical="center" wrapText="1"/>
    </xf>
    <xf numFmtId="0" fontId="49" fillId="0" borderId="7" xfId="2" applyFont="1" applyBorder="1" applyAlignment="1">
      <alignment horizontal="center" vertical="center" wrapText="1"/>
    </xf>
    <xf numFmtId="0" fontId="76" fillId="0" borderId="104" xfId="2" applyFont="1" applyBorder="1" applyAlignment="1" applyProtection="1">
      <alignment horizontal="center" vertical="center" wrapText="1"/>
      <protection locked="0"/>
    </xf>
    <xf numFmtId="0" fontId="76" fillId="0" borderId="3" xfId="2" applyFont="1" applyBorder="1" applyAlignment="1" applyProtection="1">
      <alignment horizontal="center" vertical="center" wrapText="1"/>
      <protection locked="0"/>
    </xf>
    <xf numFmtId="0" fontId="76" fillId="0" borderId="78" xfId="2" applyFont="1" applyBorder="1" applyAlignment="1" applyProtection="1">
      <alignment horizontal="left" vertical="center" wrapText="1"/>
      <protection locked="0"/>
    </xf>
    <xf numFmtId="0" fontId="76" fillId="0" borderId="76" xfId="2" applyFont="1" applyBorder="1" applyAlignment="1" applyProtection="1">
      <alignment horizontal="left" vertical="center" wrapText="1"/>
      <protection locked="0"/>
    </xf>
    <xf numFmtId="0" fontId="49" fillId="2" borderId="1" xfId="2" applyFont="1" applyFill="1" applyBorder="1" applyAlignment="1">
      <alignment horizontal="center" vertical="center"/>
    </xf>
    <xf numFmtId="0" fontId="49" fillId="2" borderId="91" xfId="2" applyFont="1" applyFill="1" applyBorder="1" applyAlignment="1">
      <alignment horizontal="center" vertical="center"/>
    </xf>
    <xf numFmtId="0" fontId="76" fillId="0" borderId="70" xfId="2" applyFont="1" applyBorder="1" applyAlignment="1" applyProtection="1">
      <alignment horizontal="left" vertical="center" wrapText="1"/>
      <protection locked="0"/>
    </xf>
    <xf numFmtId="0" fontId="50" fillId="2" borderId="14" xfId="2" applyFont="1" applyFill="1" applyBorder="1" applyAlignment="1">
      <alignment horizontal="center" vertical="center" wrapText="1"/>
    </xf>
    <xf numFmtId="0" fontId="50" fillId="2" borderId="8" xfId="2" applyFont="1" applyFill="1" applyBorder="1" applyAlignment="1">
      <alignment horizontal="center" vertical="center" wrapText="1"/>
    </xf>
    <xf numFmtId="0" fontId="50" fillId="2" borderId="20" xfId="2" applyFont="1" applyFill="1" applyBorder="1" applyAlignment="1">
      <alignment horizontal="center" vertical="center" wrapText="1"/>
    </xf>
    <xf numFmtId="0" fontId="50" fillId="2" borderId="107" xfId="2" applyFont="1" applyFill="1" applyBorder="1" applyAlignment="1">
      <alignment horizontal="center" vertical="center" wrapText="1"/>
    </xf>
    <xf numFmtId="0" fontId="50" fillId="2" borderId="3" xfId="2" applyFont="1" applyFill="1" applyBorder="1" applyAlignment="1">
      <alignment horizontal="center" vertical="center" wrapText="1"/>
    </xf>
    <xf numFmtId="0" fontId="50" fillId="2" borderId="108" xfId="2" applyFont="1" applyFill="1" applyBorder="1" applyAlignment="1">
      <alignment horizontal="center" vertical="center" wrapText="1"/>
    </xf>
    <xf numFmtId="0" fontId="23" fillId="6" borderId="1" xfId="2" applyFont="1" applyFill="1" applyBorder="1" applyAlignment="1">
      <alignment horizontal="left" vertical="center" wrapText="1"/>
    </xf>
    <xf numFmtId="0" fontId="23" fillId="6" borderId="1" xfId="2" applyFont="1" applyFill="1" applyBorder="1" applyAlignment="1">
      <alignment vertical="center" wrapText="1"/>
    </xf>
    <xf numFmtId="0" fontId="23" fillId="2" borderId="3" xfId="2" applyFont="1" applyFill="1" applyBorder="1" applyAlignment="1">
      <alignment horizontal="center" vertical="center" wrapText="1"/>
    </xf>
    <xf numFmtId="0" fontId="23" fillId="2" borderId="4" xfId="2" applyFont="1" applyFill="1" applyBorder="1" applyAlignment="1">
      <alignment horizontal="center" vertical="center" wrapText="1"/>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2" xfId="2" applyFont="1" applyFill="1" applyBorder="1" applyAlignment="1">
      <alignment horizontal="center" vertical="center"/>
    </xf>
    <xf numFmtId="0" fontId="23" fillId="2" borderId="3" xfId="8" applyNumberFormat="1" applyFont="1" applyFill="1" applyBorder="1" applyAlignment="1" applyProtection="1">
      <alignment horizontal="center" vertical="center"/>
    </xf>
    <xf numFmtId="0" fontId="23" fillId="2" borderId="4" xfId="8" applyNumberFormat="1" applyFont="1" applyFill="1" applyBorder="1" applyAlignment="1" applyProtection="1">
      <alignment horizontal="center" vertical="center"/>
    </xf>
    <xf numFmtId="0" fontId="23" fillId="2" borderId="3" xfId="8" applyNumberFormat="1" applyFont="1" applyFill="1" applyBorder="1" applyAlignment="1" applyProtection="1">
      <alignment horizontal="center" vertical="center" wrapText="1"/>
    </xf>
    <xf numFmtId="0" fontId="23" fillId="2" borderId="1" xfId="2" applyFont="1" applyFill="1" applyBorder="1" applyAlignment="1">
      <alignment horizontal="center" vertical="center" wrapText="1"/>
    </xf>
    <xf numFmtId="49" fontId="35" fillId="0" borderId="1" xfId="2" applyNumberFormat="1" applyFont="1" applyBorder="1" applyAlignment="1">
      <alignment horizontal="left" vertical="center" wrapText="1"/>
    </xf>
    <xf numFmtId="0" fontId="35" fillId="0" borderId="1" xfId="2" applyFont="1" applyBorder="1" applyAlignment="1">
      <alignment horizontal="left" vertical="center" wrapText="1"/>
    </xf>
    <xf numFmtId="0" fontId="31" fillId="0" borderId="1" xfId="2" applyFont="1" applyBorder="1" applyAlignment="1">
      <alignment horizontal="left" vertical="center" wrapText="1"/>
    </xf>
    <xf numFmtId="0" fontId="30" fillId="0" borderId="0" xfId="5" applyFont="1" applyAlignment="1">
      <alignment horizontal="left" vertical="center" wrapText="1"/>
    </xf>
    <xf numFmtId="0" fontId="6" fillId="2" borderId="5" xfId="5" applyFont="1" applyFill="1" applyBorder="1" applyAlignment="1">
      <alignment horizontal="center" vertical="center" wrapText="1"/>
    </xf>
    <xf numFmtId="0" fontId="6" fillId="2" borderId="6"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28" fillId="0" borderId="5" xfId="2" applyFont="1" applyBorder="1" applyAlignment="1">
      <alignment horizontal="left" vertical="center" wrapText="1"/>
    </xf>
    <xf numFmtId="0" fontId="28" fillId="0" borderId="6" xfId="2" applyFont="1" applyBorder="1" applyAlignment="1">
      <alignment horizontal="left" vertical="center" wrapText="1"/>
    </xf>
    <xf numFmtId="0" fontId="28" fillId="0" borderId="2" xfId="2" applyFont="1" applyBorder="1" applyAlignment="1">
      <alignment horizontal="left" vertical="center" wrapText="1"/>
    </xf>
    <xf numFmtId="0" fontId="24" fillId="2" borderId="1" xfId="2" applyFont="1" applyFill="1" applyBorder="1" applyAlignment="1">
      <alignment horizontal="center" vertical="center"/>
    </xf>
    <xf numFmtId="0" fontId="27" fillId="0" borderId="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7" xfId="5" applyFont="1" applyBorder="1" applyAlignment="1">
      <alignment horizontal="center" vertical="center" wrapText="1"/>
    </xf>
    <xf numFmtId="0" fontId="27" fillId="0" borderId="14" xfId="5" applyFont="1" applyBorder="1" applyAlignment="1">
      <alignment horizontal="center" vertical="center" wrapText="1"/>
    </xf>
    <xf numFmtId="0" fontId="27" fillId="0" borderId="8" xfId="5" applyFont="1" applyBorder="1" applyAlignment="1">
      <alignment horizontal="center" vertical="center" wrapText="1"/>
    </xf>
    <xf numFmtId="0" fontId="27" fillId="0" borderId="9" xfId="5" applyFont="1" applyBorder="1" applyAlignment="1">
      <alignment horizontal="center" vertical="center" wrapText="1"/>
    </xf>
    <xf numFmtId="0" fontId="27" fillId="0" borderId="0" xfId="5" applyFont="1" applyAlignment="1">
      <alignment horizontal="center" vertical="center" wrapText="1"/>
    </xf>
    <xf numFmtId="0" fontId="27" fillId="0" borderId="10" xfId="5" applyFont="1" applyBorder="1" applyAlignment="1">
      <alignment horizontal="center" vertical="center" wrapText="1"/>
    </xf>
    <xf numFmtId="0" fontId="27" fillId="0" borderId="11" xfId="5" applyFont="1" applyBorder="1" applyAlignment="1">
      <alignment horizontal="center" vertical="center" wrapText="1"/>
    </xf>
    <xf numFmtId="0" fontId="27" fillId="0" borderId="19" xfId="5" applyFont="1" applyBorder="1" applyAlignment="1">
      <alignment horizontal="center" vertical="center" wrapText="1"/>
    </xf>
    <xf numFmtId="0" fontId="27" fillId="0" borderId="12" xfId="5" applyFont="1" applyBorder="1" applyAlignment="1">
      <alignment horizontal="center" vertical="center" wrapText="1"/>
    </xf>
    <xf numFmtId="0" fontId="103" fillId="15" borderId="3" xfId="0" applyFont="1" applyFill="1" applyBorder="1" applyAlignment="1">
      <alignment horizontal="center" vertical="center" wrapText="1" shrinkToFit="1"/>
    </xf>
    <xf numFmtId="0" fontId="0" fillId="0" borderId="4" xfId="0" applyBorder="1" applyAlignment="1">
      <alignment horizontal="center" vertical="center" wrapText="1" shrinkToFit="1"/>
    </xf>
    <xf numFmtId="0" fontId="103" fillId="12" borderId="3" xfId="0" applyFont="1" applyFill="1" applyBorder="1" applyAlignment="1">
      <alignment horizontal="center" vertical="center" wrapText="1"/>
    </xf>
    <xf numFmtId="0" fontId="103" fillId="12" borderId="13" xfId="0" applyFont="1" applyFill="1" applyBorder="1" applyAlignment="1">
      <alignment horizontal="center" vertical="center"/>
    </xf>
    <xf numFmtId="0" fontId="103" fillId="12" borderId="3" xfId="0" applyFont="1" applyFill="1" applyBorder="1" applyAlignment="1">
      <alignment horizontal="center" vertical="center"/>
    </xf>
    <xf numFmtId="0" fontId="103" fillId="12" borderId="4" xfId="0" applyFont="1" applyFill="1" applyBorder="1" applyAlignment="1">
      <alignment horizontal="center" vertical="center"/>
    </xf>
    <xf numFmtId="38" fontId="103" fillId="0" borderId="3" xfId="1" applyFont="1" applyBorder="1" applyAlignment="1">
      <alignment horizontal="right" vertical="center"/>
    </xf>
    <xf numFmtId="0" fontId="0" fillId="0" borderId="13" xfId="0" applyBorder="1" applyAlignment="1">
      <alignment horizontal="right" vertical="center"/>
    </xf>
    <xf numFmtId="0" fontId="103" fillId="15" borderId="3" xfId="0" applyFont="1" applyFill="1" applyBorder="1" applyAlignment="1">
      <alignment horizontal="center" vertical="center" readingOrder="1"/>
    </xf>
    <xf numFmtId="0" fontId="0" fillId="0" borderId="4" xfId="0" applyBorder="1" applyAlignment="1">
      <alignment horizontal="center" vertical="center" readingOrder="1"/>
    </xf>
    <xf numFmtId="0" fontId="103" fillId="15" borderId="3" xfId="0" applyFont="1" applyFill="1" applyBorder="1" applyAlignment="1">
      <alignment horizontal="center" vertical="center" wrapText="1" shrinkToFit="1" readingOrder="1"/>
    </xf>
    <xf numFmtId="0" fontId="0" fillId="0" borderId="4" xfId="0" applyBorder="1" applyAlignment="1">
      <alignment horizontal="center" vertical="center" wrapText="1" shrinkToFit="1" readingOrder="1"/>
    </xf>
    <xf numFmtId="0" fontId="103" fillId="15" borderId="5" xfId="0" applyFont="1" applyFill="1" applyBorder="1" applyAlignment="1">
      <alignment horizontal="center" vertical="center" wrapText="1" shrinkToFit="1"/>
    </xf>
    <xf numFmtId="0" fontId="103" fillId="15" borderId="6" xfId="0" applyFont="1" applyFill="1" applyBorder="1" applyAlignment="1">
      <alignment horizontal="center" vertical="center" wrapText="1" shrinkToFit="1"/>
    </xf>
    <xf numFmtId="0" fontId="0" fillId="0" borderId="2" xfId="0" applyBorder="1" applyAlignment="1">
      <alignment horizontal="center" vertical="center" wrapText="1" shrinkToFit="1"/>
    </xf>
  </cellXfs>
  <cellStyles count="9">
    <cellStyle name="パーセント" xfId="8" builtinId="5"/>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112">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dxf>
    <dxf>
      <font>
        <color theme="8" tint="0.79998168889431442"/>
      </font>
      <fill>
        <patternFill>
          <bgColor theme="8" tint="0.79998168889431442"/>
        </patternFill>
      </fill>
    </dxf>
    <dxf>
      <fill>
        <patternFill>
          <bgColor rgb="FFFFFFAB"/>
        </patternFill>
      </fill>
    </dxf>
    <dxf>
      <font>
        <color theme="0"/>
      </font>
    </dxf>
    <dxf>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AB"/>
        </patternFill>
      </fill>
    </dxf>
    <dxf>
      <fill>
        <patternFill>
          <bgColor rgb="FFFFFFA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b/>
        <i val="0"/>
        <color rgb="FFC00000"/>
      </font>
      <fill>
        <patternFill>
          <fgColor rgb="FFFFCCCC"/>
          <bgColor theme="5" tint="0.79998168889431442"/>
        </patternFill>
      </fill>
    </dxf>
    <dxf>
      <fill>
        <patternFill>
          <bgColor theme="8" tint="0.79998168889431442"/>
        </patternFill>
      </fill>
    </dxf>
    <dxf>
      <font>
        <color auto="1"/>
      </font>
      <fill>
        <patternFill>
          <bgColor theme="8" tint="0.79998168889431442"/>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theme="8" tint="0.79998168889431442"/>
        </patternFill>
      </fill>
    </dxf>
    <dxf>
      <font>
        <color rgb="FFC00000"/>
      </font>
      <fill>
        <patternFill>
          <bgColor rgb="FFFFB7B7"/>
        </patternFill>
      </fill>
    </dxf>
    <dxf>
      <fill>
        <patternFill>
          <bgColor rgb="FFFFFFAB"/>
        </patternFill>
      </fill>
    </dxf>
    <dxf>
      <fill>
        <patternFill patternType="solid">
          <fgColor rgb="FFFFFFCC"/>
          <bgColor rgb="FFFFFFAB"/>
        </patternFill>
      </fill>
    </dxf>
    <dxf>
      <font>
        <color theme="8" tint="0.79998168889431442"/>
      </font>
      <fill>
        <patternFill>
          <bgColor theme="8" tint="0.79998168889431442"/>
        </patternFill>
      </fill>
    </dxf>
    <dxf>
      <fill>
        <patternFill>
          <bgColor rgb="FFFFFFAB"/>
        </patternFill>
      </fill>
    </dxf>
    <dxf>
      <fill>
        <patternFill>
          <bgColor rgb="FFFFFFAB"/>
        </patternFill>
      </fill>
    </dxf>
    <dxf>
      <fill>
        <patternFill>
          <bgColor theme="8" tint="0.79998168889431442"/>
        </patternFill>
      </fill>
    </dxf>
    <dxf>
      <font>
        <color rgb="FFFF0000"/>
      </font>
      <fill>
        <patternFill>
          <bgColor theme="0" tint="-0.34998626667073579"/>
        </patternFill>
      </fill>
    </dxf>
    <dxf>
      <fill>
        <patternFill>
          <bgColor theme="8" tint="0.79998168889431442"/>
        </patternFill>
      </fill>
    </dxf>
    <dxf>
      <fill>
        <patternFill>
          <bgColor rgb="FFFFFFA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AB"/>
        </patternFill>
      </fill>
    </dxf>
    <dxf>
      <font>
        <color theme="8" tint="0.79998168889431442"/>
      </font>
    </dxf>
    <dxf>
      <fill>
        <patternFill>
          <bgColor rgb="FFFFFFAB"/>
        </patternFill>
      </fill>
    </dxf>
    <dxf>
      <fill>
        <patternFill>
          <bgColor rgb="FFFFFFAB"/>
        </patternFill>
      </fill>
    </dxf>
    <dxf>
      <fill>
        <patternFill>
          <bgColor rgb="FFFFFFAB"/>
        </patternFill>
      </fill>
    </dxf>
    <dxf>
      <fill>
        <patternFill>
          <bgColor theme="8" tint="0.79998168889431442"/>
        </patternFill>
      </fill>
    </dxf>
    <dxf>
      <fill>
        <patternFill>
          <bgColor rgb="FFFFFFAB"/>
        </patternFill>
      </fill>
    </dxf>
    <dxf>
      <font>
        <color theme="0"/>
      </font>
    </dxf>
    <dxf>
      <fill>
        <patternFill>
          <bgColor rgb="FFFFFFAB"/>
        </patternFill>
      </fill>
    </dxf>
    <dxf>
      <fill>
        <patternFill>
          <bgColor theme="0" tint="-0.499984740745262"/>
        </patternFill>
      </fill>
    </dxf>
    <dxf>
      <fill>
        <patternFill>
          <bgColor theme="0" tint="-0.499984740745262"/>
        </patternFill>
      </fill>
    </dxf>
    <dxf>
      <fill>
        <patternFill>
          <bgColor rgb="FFFFFFAB"/>
        </patternFill>
      </fill>
    </dxf>
    <dxf>
      <fill>
        <patternFill>
          <bgColor theme="8" tint="0.79998168889431442"/>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0000"/>
        </patternFill>
      </fill>
    </dxf>
    <dxf>
      <fill>
        <patternFill>
          <bgColor rgb="FFFF0000"/>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FFEB"/>
        </patternFill>
      </fill>
    </dxf>
    <dxf>
      <fill>
        <patternFill>
          <bgColor rgb="FFFFFFEB"/>
        </patternFill>
      </fill>
    </dxf>
    <dxf>
      <fill>
        <patternFill>
          <bgColor rgb="FFFFFFEB"/>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rgb="FFFFFFA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ont>
        <color theme="3" tint="-0.24994659260841701"/>
      </font>
      <fill>
        <patternFill>
          <bgColor theme="3" tint="0.59996337778862885"/>
        </patternFill>
      </fill>
    </dxf>
    <dxf>
      <font>
        <color theme="8" tint="0.79998168889431442"/>
      </font>
      <fill>
        <patternFill>
          <bgColor theme="8" tint="0.79998168889431442"/>
        </patternFill>
      </fill>
    </dxf>
    <dxf>
      <font>
        <b/>
        <i val="0"/>
        <color theme="3" tint="-0.499984740745262"/>
      </font>
      <fill>
        <patternFill>
          <bgColor theme="3" tint="0.59996337778862885"/>
        </patternFill>
      </fill>
    </dxf>
    <dxf>
      <font>
        <b/>
        <i val="0"/>
        <color theme="3" tint="-0.499984740745262"/>
      </font>
      <fill>
        <patternFill>
          <bgColor theme="3" tint="0.59996337778862885"/>
        </patternFill>
      </fill>
    </dxf>
  </dxfs>
  <tableStyles count="0" defaultTableStyle="TableStyleMedium2" defaultPivotStyle="PivotStyleLight16"/>
  <colors>
    <mruColors>
      <color rgb="FFFFFFAB"/>
      <color rgb="FFFFB7B7"/>
      <color rgb="FFFFFF75"/>
      <color rgb="FFFFFF99"/>
      <color rgb="FFFFFFCC"/>
      <color rgb="FFFDFECE"/>
      <color rgb="FFFFFFE5"/>
      <color rgb="FFFFFFFF"/>
      <color rgb="FFFFB9B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155867</xdr:colOff>
      <xdr:row>0</xdr:row>
      <xdr:rowOff>155865</xdr:rowOff>
    </xdr:from>
    <xdr:to>
      <xdr:col>8</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78117" y="159040"/>
          <a:ext cx="12261558" cy="776143"/>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twoCellAnchor>
    <xdr:from>
      <xdr:col>2</xdr:col>
      <xdr:colOff>1237990</xdr:colOff>
      <xdr:row>42</xdr:row>
      <xdr:rowOff>117283</xdr:rowOff>
    </xdr:from>
    <xdr:to>
      <xdr:col>2</xdr:col>
      <xdr:colOff>2342755</xdr:colOff>
      <xdr:row>59</xdr:row>
      <xdr:rowOff>58508</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bwMode="auto">
        <a:xfrm>
          <a:off x="1904740" y="23004497"/>
          <a:ext cx="1104765" cy="248576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2</xdr:col>
      <xdr:colOff>2650179</xdr:colOff>
      <xdr:row>42</xdr:row>
      <xdr:rowOff>130618</xdr:rowOff>
    </xdr:from>
    <xdr:to>
      <xdr:col>2</xdr:col>
      <xdr:colOff>3370179</xdr:colOff>
      <xdr:row>59</xdr:row>
      <xdr:rowOff>35648</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bwMode="auto">
        <a:xfrm>
          <a:off x="3316929" y="23017832"/>
          <a:ext cx="72000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4</xdr:col>
      <xdr:colOff>434681</xdr:colOff>
      <xdr:row>42</xdr:row>
      <xdr:rowOff>130618</xdr:rowOff>
    </xdr:from>
    <xdr:to>
      <xdr:col>5</xdr:col>
      <xdr:colOff>137094</xdr:colOff>
      <xdr:row>59</xdr:row>
      <xdr:rowOff>35648</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8027467" y="23017832"/>
          <a:ext cx="104952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申請書類の送付</a:t>
          </a:r>
        </a:p>
      </xdr:txBody>
    </xdr:sp>
    <xdr:clientData/>
  </xdr:twoCellAnchor>
  <xdr:twoCellAnchor>
    <xdr:from>
      <xdr:col>2</xdr:col>
      <xdr:colOff>2346565</xdr:colOff>
      <xdr:row>51</xdr:row>
      <xdr:rowOff>10199</xdr:rowOff>
    </xdr:from>
    <xdr:to>
      <xdr:col>2</xdr:col>
      <xdr:colOff>2646369</xdr:colOff>
      <xdr:row>51</xdr:row>
      <xdr:rowOff>11152</xdr:rowOff>
    </xdr:to>
    <xdr:cxnSp macro="">
      <xdr:nvCxnSpPr>
        <xdr:cNvPr id="146" name="直線矢印コネクタ 145">
          <a:extLst>
            <a:ext uri="{FF2B5EF4-FFF2-40B4-BE49-F238E27FC236}">
              <a16:creationId xmlns:a16="http://schemas.microsoft.com/office/drawing/2014/main" id="{00000000-0008-0000-0000-000092000000}"/>
            </a:ext>
          </a:extLst>
        </xdr:cNvPr>
        <xdr:cNvCxnSpPr>
          <a:cxnSpLocks/>
          <a:stCxn id="122" idx="3"/>
          <a:endCxn id="123" idx="1"/>
        </xdr:cNvCxnSpPr>
      </xdr:nvCxnSpPr>
      <xdr:spPr bwMode="auto">
        <a:xfrm flipV="1">
          <a:off x="3013315" y="24244520"/>
          <a:ext cx="299804"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3373989</xdr:colOff>
      <xdr:row>51</xdr:row>
      <xdr:rowOff>10199</xdr:rowOff>
    </xdr:from>
    <xdr:to>
      <xdr:col>2</xdr:col>
      <xdr:colOff>4779300</xdr:colOff>
      <xdr:row>51</xdr:row>
      <xdr:rowOff>10199</xdr:rowOff>
    </xdr:to>
    <xdr:cxnSp macro="">
      <xdr:nvCxnSpPr>
        <xdr:cNvPr id="147" name="直線矢印コネクタ 146">
          <a:extLst>
            <a:ext uri="{FF2B5EF4-FFF2-40B4-BE49-F238E27FC236}">
              <a16:creationId xmlns:a16="http://schemas.microsoft.com/office/drawing/2014/main" id="{00000000-0008-0000-0000-000093000000}"/>
            </a:ext>
          </a:extLst>
        </xdr:cNvPr>
        <xdr:cNvCxnSpPr>
          <a:cxnSpLocks/>
          <a:stCxn id="123" idx="3"/>
          <a:endCxn id="103" idx="1"/>
        </xdr:cNvCxnSpPr>
      </xdr:nvCxnSpPr>
      <xdr:spPr bwMode="auto">
        <a:xfrm>
          <a:off x="4040739" y="24244520"/>
          <a:ext cx="140531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934376</xdr:colOff>
      <xdr:row>51</xdr:row>
      <xdr:rowOff>11152</xdr:rowOff>
    </xdr:from>
    <xdr:to>
      <xdr:col>2</xdr:col>
      <xdr:colOff>1241800</xdr:colOff>
      <xdr:row>51</xdr:row>
      <xdr:rowOff>12104</xdr:rowOff>
    </xdr:to>
    <xdr:cxnSp macro="">
      <xdr:nvCxnSpPr>
        <xdr:cNvPr id="148" name="直線矢印コネクタ 147">
          <a:extLst>
            <a:ext uri="{FF2B5EF4-FFF2-40B4-BE49-F238E27FC236}">
              <a16:creationId xmlns:a16="http://schemas.microsoft.com/office/drawing/2014/main" id="{00000000-0008-0000-0000-000094000000}"/>
            </a:ext>
          </a:extLst>
        </xdr:cNvPr>
        <xdr:cNvCxnSpPr>
          <a:cxnSpLocks/>
          <a:stCxn id="149" idx="3"/>
          <a:endCxn id="122" idx="1"/>
        </xdr:cNvCxnSpPr>
      </xdr:nvCxnSpPr>
      <xdr:spPr bwMode="auto">
        <a:xfrm flipV="1">
          <a:off x="1601126" y="24245473"/>
          <a:ext cx="307424" cy="95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210566</xdr:colOff>
      <xdr:row>42</xdr:row>
      <xdr:rowOff>117283</xdr:rowOff>
    </xdr:from>
    <xdr:to>
      <xdr:col>2</xdr:col>
      <xdr:colOff>930566</xdr:colOff>
      <xdr:row>59</xdr:row>
      <xdr:rowOff>60413</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bwMode="auto">
        <a:xfrm>
          <a:off x="877316" y="23004497"/>
          <a:ext cx="720000" cy="24876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5</xdr:col>
      <xdr:colOff>1145824</xdr:colOff>
      <xdr:row>42</xdr:row>
      <xdr:rowOff>117283</xdr:rowOff>
    </xdr:from>
    <xdr:to>
      <xdr:col>6</xdr:col>
      <xdr:colOff>553007</xdr:colOff>
      <xdr:row>59</xdr:row>
      <xdr:rowOff>58508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10085717" y="23004497"/>
          <a:ext cx="754290"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5</xdr:col>
      <xdr:colOff>133284</xdr:colOff>
      <xdr:row>51</xdr:row>
      <xdr:rowOff>10199</xdr:rowOff>
    </xdr:from>
    <xdr:to>
      <xdr:col>5</xdr:col>
      <xdr:colOff>1145824</xdr:colOff>
      <xdr:row>51</xdr:row>
      <xdr:rowOff>11152</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a:stCxn id="143" idx="3"/>
          <a:endCxn id="153" idx="1"/>
        </xdr:cNvCxnSpPr>
      </xdr:nvCxnSpPr>
      <xdr:spPr bwMode="auto">
        <a:xfrm>
          <a:off x="9073177" y="24244520"/>
          <a:ext cx="1012540"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6</xdr:col>
      <xdr:colOff>896460</xdr:colOff>
      <xdr:row>42</xdr:row>
      <xdr:rowOff>117283</xdr:rowOff>
    </xdr:from>
    <xdr:to>
      <xdr:col>7</xdr:col>
      <xdr:colOff>515642</xdr:colOff>
      <xdr:row>59</xdr:row>
      <xdr:rowOff>58508</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bwMode="auto">
        <a:xfrm>
          <a:off x="11183460" y="23004497"/>
          <a:ext cx="653325"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6</xdr:col>
      <xdr:colOff>549197</xdr:colOff>
      <xdr:row>51</xdr:row>
      <xdr:rowOff>11152</xdr:rowOff>
    </xdr:from>
    <xdr:to>
      <xdr:col>6</xdr:col>
      <xdr:colOff>892650</xdr:colOff>
      <xdr:row>51</xdr:row>
      <xdr:rowOff>11152</xdr:rowOff>
    </xdr:to>
    <xdr:cxnSp macro="">
      <xdr:nvCxnSpPr>
        <xdr:cNvPr id="156" name="直線矢印コネクタ 155">
          <a:extLst>
            <a:ext uri="{FF2B5EF4-FFF2-40B4-BE49-F238E27FC236}">
              <a16:creationId xmlns:a16="http://schemas.microsoft.com/office/drawing/2014/main" id="{00000000-0008-0000-0000-00009C000000}"/>
            </a:ext>
          </a:extLst>
        </xdr:cNvPr>
        <xdr:cNvCxnSpPr>
          <a:cxnSpLocks/>
          <a:stCxn id="153" idx="3"/>
          <a:endCxn id="155" idx="1"/>
        </xdr:cNvCxnSpPr>
      </xdr:nvCxnSpPr>
      <xdr:spPr bwMode="auto">
        <a:xfrm>
          <a:off x="10836197" y="24245473"/>
          <a:ext cx="343453"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oneCellAnchor>
    <xdr:from>
      <xdr:col>9</xdr:col>
      <xdr:colOff>1818409</xdr:colOff>
      <xdr:row>71</xdr:row>
      <xdr:rowOff>121227</xdr:rowOff>
    </xdr:from>
    <xdr:ext cx="184731"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5867784" y="28762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2060864</xdr:colOff>
      <xdr:row>77</xdr:row>
      <xdr:rowOff>0</xdr:rowOff>
    </xdr:from>
    <xdr:ext cx="184731"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6110239" y="33191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857626</xdr:colOff>
      <xdr:row>68</xdr:row>
      <xdr:rowOff>57240</xdr:rowOff>
    </xdr:from>
    <xdr:to>
      <xdr:col>5</xdr:col>
      <xdr:colOff>1002506</xdr:colOff>
      <xdr:row>71</xdr:row>
      <xdr:rowOff>9525</xdr:rowOff>
    </xdr:to>
    <xdr:sp macro="" textlink="">
      <xdr:nvSpPr>
        <xdr:cNvPr id="263" name="右矢印 10">
          <a:extLst>
            <a:ext uri="{FF2B5EF4-FFF2-40B4-BE49-F238E27FC236}">
              <a16:creationId xmlns:a16="http://schemas.microsoft.com/office/drawing/2014/main" id="{00000000-0008-0000-0000-000007010000}"/>
            </a:ext>
          </a:extLst>
        </xdr:cNvPr>
        <xdr:cNvSpPr/>
      </xdr:nvSpPr>
      <xdr:spPr>
        <a:xfrm>
          <a:off x="8620501" y="23717340"/>
          <a:ext cx="1526005" cy="752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400" b="1">
              <a:latin typeface="ＭＳ 明朝" panose="02020609040205080304" pitchFamily="17" charset="-128"/>
              <a:ea typeface="ＭＳ 明朝" panose="02020609040205080304" pitchFamily="17" charset="-128"/>
            </a:rPr>
            <a:t>データ添付</a:t>
          </a:r>
        </a:p>
      </xdr:txBody>
    </xdr:sp>
    <xdr:clientData/>
  </xdr:twoCellAnchor>
  <xdr:twoCellAnchor>
    <xdr:from>
      <xdr:col>2</xdr:col>
      <xdr:colOff>4360541</xdr:colOff>
      <xdr:row>59</xdr:row>
      <xdr:rowOff>105591</xdr:rowOff>
    </xdr:from>
    <xdr:to>
      <xdr:col>3</xdr:col>
      <xdr:colOff>741041</xdr:colOff>
      <xdr:row>61</xdr:row>
      <xdr:rowOff>260207</xdr:rowOff>
    </xdr:to>
    <xdr:sp macro="" textlink="">
      <xdr:nvSpPr>
        <xdr:cNvPr id="272" name="テキスト ボックス 92">
          <a:extLst>
            <a:ext uri="{FF2B5EF4-FFF2-40B4-BE49-F238E27FC236}">
              <a16:creationId xmlns:a16="http://schemas.microsoft.com/office/drawing/2014/main" id="{00000000-0008-0000-0000-000010010000}"/>
            </a:ext>
          </a:extLst>
        </xdr:cNvPr>
        <xdr:cNvSpPr txBox="1"/>
      </xdr:nvSpPr>
      <xdr:spPr bwMode="auto">
        <a:xfrm>
          <a:off x="5027291" y="25537341"/>
          <a:ext cx="1959429" cy="94383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600">
              <a:latin typeface="ＭＳ Ｐ明朝" panose="02020600040205080304" pitchFamily="18" charset="-128"/>
              <a:ea typeface="ＭＳ Ｐ明朝" panose="02020600040205080304" pitchFamily="18" charset="-128"/>
            </a:rPr>
            <a:t>提出資料チェックシートを用いて自己点検すること</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1012916</xdr:colOff>
      <xdr:row>59</xdr:row>
      <xdr:rowOff>103686</xdr:rowOff>
    </xdr:from>
    <xdr:to>
      <xdr:col>5</xdr:col>
      <xdr:colOff>934540</xdr:colOff>
      <xdr:row>62</xdr:row>
      <xdr:rowOff>54429</xdr:rowOff>
    </xdr:to>
    <xdr:sp macro="" textlink="">
      <xdr:nvSpPr>
        <xdr:cNvPr id="273" name="テキスト ボックス 93">
          <a:extLst>
            <a:ext uri="{FF2B5EF4-FFF2-40B4-BE49-F238E27FC236}">
              <a16:creationId xmlns:a16="http://schemas.microsoft.com/office/drawing/2014/main" id="{00000000-0008-0000-0000-000011010000}"/>
            </a:ext>
          </a:extLst>
        </xdr:cNvPr>
        <xdr:cNvSpPr txBox="1"/>
      </xdr:nvSpPr>
      <xdr:spPr bwMode="auto">
        <a:xfrm>
          <a:off x="7258595" y="25535436"/>
          <a:ext cx="2615838" cy="1134564"/>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600">
              <a:latin typeface="ＭＳ Ｐ明朝" panose="02020600040205080304" pitchFamily="18" charset="-128"/>
              <a:ea typeface="ＭＳ Ｐ明朝" panose="02020600040205080304" pitchFamily="18" charset="-128"/>
            </a:rPr>
            <a:t>※</a:t>
          </a:r>
          <a:r>
            <a:rPr kumimoji="0" lang="ja-JP" altLang="en-US" sz="1600">
              <a:latin typeface="ＭＳ Ｐ明朝" panose="02020600040205080304" pitchFamily="18" charset="-128"/>
              <a:ea typeface="ＭＳ Ｐ明朝" panose="02020600040205080304" pitchFamily="18" charset="-128"/>
            </a:rPr>
            <a:t>電子ファイルを添付したメールを提出する。</a:t>
          </a:r>
          <a:endParaRPr kumimoji="0" lang="en-US" altLang="ja-JP" sz="1600">
            <a:latin typeface="ＭＳ Ｐ明朝" panose="02020600040205080304" pitchFamily="18" charset="-128"/>
            <a:ea typeface="ＭＳ Ｐ明朝" panose="02020600040205080304" pitchFamily="18" charset="-128"/>
          </a:endParaRPr>
        </a:p>
        <a:p>
          <a:pPr algn="l" eaLnBrk="0" hangingPunct="0"/>
          <a:r>
            <a:rPr kumimoji="0" lang="ja-JP" altLang="en-US" sz="1600">
              <a:latin typeface="ＭＳ Ｐ明朝" panose="02020600040205080304" pitchFamily="18" charset="-128"/>
              <a:ea typeface="ＭＳ Ｐ明朝" panose="02020600040205080304" pitchFamily="18" charset="-128"/>
            </a:rPr>
            <a:t>（ファイル転送サービスの利用も可とする。）</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324186</xdr:colOff>
      <xdr:row>51</xdr:row>
      <xdr:rowOff>10199</xdr:rowOff>
    </xdr:from>
    <xdr:to>
      <xdr:col>4</xdr:col>
      <xdr:colOff>438491</xdr:colOff>
      <xdr:row>51</xdr:row>
      <xdr:rowOff>10199</xdr:rowOff>
    </xdr:to>
    <xdr:cxnSp macro="">
      <xdr:nvCxnSpPr>
        <xdr:cNvPr id="275" name="直線矢印コネクタ 274">
          <a:extLst>
            <a:ext uri="{FF2B5EF4-FFF2-40B4-BE49-F238E27FC236}">
              <a16:creationId xmlns:a16="http://schemas.microsoft.com/office/drawing/2014/main" id="{00000000-0008-0000-0000-000013010000}"/>
            </a:ext>
          </a:extLst>
        </xdr:cNvPr>
        <xdr:cNvCxnSpPr>
          <a:cxnSpLocks/>
          <a:stCxn id="103" idx="3"/>
          <a:endCxn id="143" idx="1"/>
        </xdr:cNvCxnSpPr>
      </xdr:nvCxnSpPr>
      <xdr:spPr bwMode="auto">
        <a:xfrm>
          <a:off x="6569865" y="24244520"/>
          <a:ext cx="1461412"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5</xdr:col>
      <xdr:colOff>1284123</xdr:colOff>
      <xdr:row>68</xdr:row>
      <xdr:rowOff>77023</xdr:rowOff>
    </xdr:from>
    <xdr:to>
      <xdr:col>9</xdr:col>
      <xdr:colOff>102053</xdr:colOff>
      <xdr:row>71</xdr:row>
      <xdr:rowOff>439964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431298" y="23737123"/>
          <a:ext cx="2589830" cy="1163041"/>
          <a:chOff x="8109194" y="27934539"/>
          <a:chExt cx="2451184" cy="1273812"/>
        </a:xfrm>
      </xdr:grpSpPr>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8109194" y="28778877"/>
            <a:ext cx="2451184" cy="42947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lgn="ctr"/>
            <a:r>
              <a:rPr lang="ja-JP" altLang="en-US" sz="1600" b="1">
                <a:solidFill>
                  <a:sysClr val="windowText" lastClr="000000"/>
                </a:solidFill>
                <a:latin typeface="ＭＳ 明朝" panose="02020609040205080304" pitchFamily="17" charset="-128"/>
                <a:ea typeface="ＭＳ 明朝" panose="02020609040205080304" pitchFamily="17" charset="-128"/>
              </a:rPr>
              <a:t>申請書類の電子ファイル</a:t>
            </a:r>
            <a:endParaRPr lang="en-US" altLang="ja-JP" sz="1050" b="1">
              <a:solidFill>
                <a:sysClr val="windowText" lastClr="000000"/>
              </a:solidFill>
              <a:latin typeface="ＭＳ 明朝" panose="02020609040205080304" pitchFamily="17" charset="-128"/>
              <a:ea typeface="ＭＳ 明朝" panose="02020609040205080304" pitchFamily="17" charset="-128"/>
            </a:endParaRPr>
          </a:p>
        </xdr:txBody>
      </xdr:sp>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8828849" y="27934539"/>
            <a:ext cx="1004354" cy="643329"/>
            <a:chOff x="1152525" y="8443167"/>
            <a:chExt cx="698950" cy="344169"/>
          </a:xfrm>
        </xdr:grpSpPr>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1152525" y="8443167"/>
              <a:ext cx="698950" cy="344169"/>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96" name="二等辺三角形 95">
              <a:extLst>
                <a:ext uri="{FF2B5EF4-FFF2-40B4-BE49-F238E27FC236}">
                  <a16:creationId xmlns:a16="http://schemas.microsoft.com/office/drawing/2014/main" id="{00000000-0008-0000-0000-000060000000}"/>
                </a:ext>
              </a:extLst>
            </xdr:cNvPr>
            <xdr:cNvSpPr/>
          </xdr:nvSpPr>
          <xdr:spPr bwMode="auto">
            <a:xfrm flipV="1">
              <a:off x="1152525" y="8444697"/>
              <a:ext cx="696539" cy="200608"/>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grpSp>
    <xdr:clientData/>
  </xdr:twoCellAnchor>
  <xdr:twoCellAnchor>
    <xdr:from>
      <xdr:col>2</xdr:col>
      <xdr:colOff>4783110</xdr:colOff>
      <xdr:row>42</xdr:row>
      <xdr:rowOff>130618</xdr:rowOff>
    </xdr:from>
    <xdr:to>
      <xdr:col>3</xdr:col>
      <xdr:colOff>320376</xdr:colOff>
      <xdr:row>59</xdr:row>
      <xdr:rowOff>35648</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5449860" y="23017832"/>
          <a:ext cx="1116195"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xdr:from>
      <xdr:col>3</xdr:col>
      <xdr:colOff>95250</xdr:colOff>
      <xdr:row>68</xdr:row>
      <xdr:rowOff>95250</xdr:rowOff>
    </xdr:from>
    <xdr:to>
      <xdr:col>3</xdr:col>
      <xdr:colOff>1297650</xdr:colOff>
      <xdr:row>70</xdr:row>
      <xdr:rowOff>133577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7000" y="23755350"/>
          <a:ext cx="1202400" cy="571727"/>
        </a:xfrm>
        <a:prstGeom prst="rect">
          <a:avLst/>
        </a:prstGeom>
        <a:solidFill>
          <a:schemeClr val="accent5">
            <a:lumMod val="20000"/>
            <a:lumOff val="80000"/>
          </a:schemeClr>
        </a:solidFill>
        <a:ln w="9525">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57263" rtl="0" fontAlgn="base">
            <a:spcBef>
              <a:spcPct val="0"/>
            </a:spcBef>
            <a:spcAft>
              <a:spcPct val="0"/>
            </a:spcAft>
            <a:defRPr kumimoji="1" sz="1900" kern="1200">
              <a:solidFill>
                <a:schemeClr val="lt1"/>
              </a:solidFill>
              <a:latin typeface="+mn-lt"/>
              <a:ea typeface="+mn-ea"/>
              <a:cs typeface="+mn-cs"/>
            </a:defRPr>
          </a:lvl1pPr>
          <a:lvl2pPr marL="477838" indent="-20638" algn="l" defTabSz="957263" rtl="0" fontAlgn="base">
            <a:spcBef>
              <a:spcPct val="0"/>
            </a:spcBef>
            <a:spcAft>
              <a:spcPct val="0"/>
            </a:spcAft>
            <a:defRPr kumimoji="1" sz="1900" kern="1200">
              <a:solidFill>
                <a:schemeClr val="lt1"/>
              </a:solidFill>
              <a:latin typeface="+mn-lt"/>
              <a:ea typeface="+mn-ea"/>
              <a:cs typeface="+mn-cs"/>
            </a:defRPr>
          </a:lvl2pPr>
          <a:lvl3pPr marL="957263" indent="-42863" algn="l" defTabSz="957263" rtl="0" fontAlgn="base">
            <a:spcBef>
              <a:spcPct val="0"/>
            </a:spcBef>
            <a:spcAft>
              <a:spcPct val="0"/>
            </a:spcAft>
            <a:defRPr kumimoji="1" sz="1900" kern="1200">
              <a:solidFill>
                <a:schemeClr val="lt1"/>
              </a:solidFill>
              <a:latin typeface="+mn-lt"/>
              <a:ea typeface="+mn-ea"/>
              <a:cs typeface="+mn-cs"/>
            </a:defRPr>
          </a:lvl3pPr>
          <a:lvl4pPr marL="1436688" indent="-65088" algn="l" defTabSz="957263" rtl="0" fontAlgn="base">
            <a:spcBef>
              <a:spcPct val="0"/>
            </a:spcBef>
            <a:spcAft>
              <a:spcPct val="0"/>
            </a:spcAft>
            <a:defRPr kumimoji="1" sz="1900" kern="1200">
              <a:solidFill>
                <a:schemeClr val="lt1"/>
              </a:solidFill>
              <a:latin typeface="+mn-lt"/>
              <a:ea typeface="+mn-ea"/>
              <a:cs typeface="+mn-cs"/>
            </a:defRPr>
          </a:lvl4pPr>
          <a:lvl5pPr marL="1914525" indent="-85725" algn="l" defTabSz="95726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r>
            <a:rPr lang="ja-JP" altLang="en-US" sz="1100">
              <a:solidFill>
                <a:schemeClr val="tx1"/>
              </a:solidFill>
              <a:latin typeface="ＭＳ Ｐ明朝" panose="02020600040205080304" pitchFamily="18" charset="-128"/>
              <a:ea typeface="ＭＳ Ｐ明朝" panose="02020600040205080304" pitchFamily="18" charset="-128"/>
              <a:cs typeface="Arial" panose="020B0604020202020204" pitchFamily="34" charset="0"/>
            </a:rPr>
            <a:t>交付申請書類</a:t>
          </a:r>
          <a:r>
            <a:rPr lang="en-US" altLang="ja-JP" sz="1100">
              <a:solidFill>
                <a:schemeClr val="tx1"/>
              </a:solidFill>
              <a:latin typeface="ＭＳ Ｐ明朝" panose="02020600040205080304" pitchFamily="18" charset="-128"/>
              <a:ea typeface="ＭＳ Ｐ明朝" panose="02020600040205080304" pitchFamily="18" charset="-128"/>
              <a:cs typeface="Arial" panose="020B0604020202020204" pitchFamily="34" charset="0"/>
            </a:rPr>
            <a:t>_</a:t>
          </a:r>
        </a:p>
        <a:p>
          <a:pPr algn="ctr"/>
          <a:r>
            <a:rPr lang="ja-JP" altLang="en-US" sz="1100">
              <a:solidFill>
                <a:schemeClr val="tx1"/>
              </a:solidFill>
              <a:latin typeface="ＭＳ Ｐ明朝" panose="02020600040205080304" pitchFamily="18" charset="-128"/>
              <a:ea typeface="ＭＳ Ｐ明朝" panose="02020600040205080304" pitchFamily="18" charset="-128"/>
              <a:cs typeface="Arial" panose="020B0604020202020204" pitchFamily="34" charset="0"/>
            </a:rPr>
            <a:t>事業者名</a:t>
          </a:r>
          <a:r>
            <a:rPr lang="en-US" altLang="ja-JP" sz="1100">
              <a:solidFill>
                <a:schemeClr val="tx1"/>
              </a:solidFill>
              <a:latin typeface="ＭＳ Ｐ明朝" panose="02020600040205080304" pitchFamily="18" charset="-128"/>
              <a:ea typeface="ＭＳ Ｐ明朝" panose="02020600040205080304" pitchFamily="18" charset="-128"/>
              <a:cs typeface="Arial" panose="020B0604020202020204" pitchFamily="34" charset="0"/>
            </a:rPr>
            <a:t>.</a:t>
          </a:r>
          <a:r>
            <a:rPr lang="ja-JP" altLang="en-US" sz="1100">
              <a:solidFill>
                <a:schemeClr val="tx1"/>
              </a:solidFill>
              <a:latin typeface="ＭＳ Ｐ明朝" panose="02020600040205080304" pitchFamily="18" charset="-128"/>
              <a:ea typeface="ＭＳ Ｐ明朝" panose="02020600040205080304" pitchFamily="18" charset="-128"/>
              <a:cs typeface="Arial" panose="020B0604020202020204" pitchFamily="34" charset="0"/>
            </a:rPr>
            <a:t>ｚ</a:t>
          </a:r>
          <a:r>
            <a:rPr lang="en-US" altLang="ja-JP" sz="1100">
              <a:solidFill>
                <a:schemeClr val="tx1"/>
              </a:solidFill>
              <a:latin typeface="ＭＳ Ｐ明朝" panose="02020600040205080304" pitchFamily="18" charset="-128"/>
              <a:ea typeface="ＭＳ Ｐ明朝" panose="02020600040205080304" pitchFamily="18" charset="-128"/>
              <a:cs typeface="Arial" panose="020B0604020202020204" pitchFamily="34" charset="0"/>
            </a:rPr>
            <a:t>ip</a:t>
          </a:r>
        </a:p>
      </xdr:txBody>
    </xdr:sp>
    <xdr:clientData/>
  </xdr:twoCellAnchor>
  <xdr:twoCellAnchor>
    <xdr:from>
      <xdr:col>2</xdr:col>
      <xdr:colOff>5657850</xdr:colOff>
      <xdr:row>71</xdr:row>
      <xdr:rowOff>200025</xdr:rowOff>
    </xdr:from>
    <xdr:to>
      <xdr:col>4</xdr:col>
      <xdr:colOff>657225</xdr:colOff>
      <xdr:row>72</xdr:row>
      <xdr:rowOff>259391</xdr:rowOff>
    </xdr:to>
    <xdr:sp macro="" textlink="">
      <xdr:nvSpPr>
        <xdr:cNvPr id="5" name="テキスト ボックス 92">
          <a:extLst>
            <a:ext uri="{FF2B5EF4-FFF2-40B4-BE49-F238E27FC236}">
              <a16:creationId xmlns:a16="http://schemas.microsoft.com/office/drawing/2014/main" id="{00000000-0008-0000-0000-000005000000}"/>
            </a:ext>
          </a:extLst>
        </xdr:cNvPr>
        <xdr:cNvSpPr txBox="1"/>
      </xdr:nvSpPr>
      <xdr:spPr bwMode="auto">
        <a:xfrm>
          <a:off x="6353175" y="24660225"/>
          <a:ext cx="2066925" cy="954716"/>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600">
              <a:latin typeface="ＭＳ Ｐ明朝" panose="02020600040205080304" pitchFamily="18" charset="-128"/>
              <a:ea typeface="ＭＳ Ｐ明朝" panose="02020600040205080304" pitchFamily="18" charset="-128"/>
            </a:rPr>
            <a:t>必要書類を</a:t>
          </a:r>
          <a:r>
            <a:rPr kumimoji="0" lang="ja-JP" altLang="en-US" sz="1600" b="1">
              <a:solidFill>
                <a:srgbClr val="FF0000"/>
              </a:solidFill>
              <a:latin typeface="ＭＳ Ｐ明朝" panose="02020600040205080304" pitchFamily="18" charset="-128"/>
              <a:ea typeface="ＭＳ Ｐ明朝" panose="02020600040205080304" pitchFamily="18" charset="-128"/>
            </a:rPr>
            <a:t>指定のｚｉｐファイル</a:t>
          </a:r>
          <a:r>
            <a:rPr kumimoji="0" lang="ja-JP" altLang="en-US" sz="1600">
              <a:latin typeface="ＭＳ Ｐ明朝" panose="02020600040205080304" pitchFamily="18" charset="-128"/>
              <a:ea typeface="ＭＳ Ｐ明朝" panose="02020600040205080304" pitchFamily="18" charset="-128"/>
            </a:rPr>
            <a:t>に格納の上、提出すること</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95555" y="87938"/>
          <a:ext cx="6656201"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6</xdr:col>
      <xdr:colOff>899160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9895" y="73716"/>
          <a:ext cx="6481240" cy="411784"/>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3500" y="57150"/>
          <a:ext cx="6441498" cy="429780"/>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水色</a:t>
            </a:r>
          </a:p>
        </xdr:txBody>
      </xdr:sp>
    </xdr:grpSp>
    <xdr:clientData fPrintsWithSheet="0"/>
  </xdr:twoCellAnchor>
  <xdr:twoCellAnchor editAs="oneCell">
    <xdr:from>
      <xdr:col>11</xdr:col>
      <xdr:colOff>67037</xdr:colOff>
      <xdr:row>5</xdr:row>
      <xdr:rowOff>239847</xdr:rowOff>
    </xdr:from>
    <xdr:to>
      <xdr:col>11</xdr:col>
      <xdr:colOff>3835673</xdr:colOff>
      <xdr:row>6</xdr:row>
      <xdr:rowOff>217813</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987" y="2535372"/>
          <a:ext cx="3774986" cy="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267593</xdr:colOff>
      <xdr:row>0</xdr:row>
      <xdr:rowOff>68218</xdr:rowOff>
    </xdr:from>
    <xdr:to>
      <xdr:col>16</xdr:col>
      <xdr:colOff>552450</xdr:colOff>
      <xdr:row>0</xdr:row>
      <xdr:rowOff>516378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391418" y="65043"/>
          <a:ext cx="11743432" cy="451335"/>
          <a:chOff x="9386447" y="5784273"/>
          <a:chExt cx="31329404"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90" y="5836228"/>
            <a:ext cx="4016115" cy="44659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19</xdr:col>
      <xdr:colOff>53340</xdr:colOff>
      <xdr:row>53</xdr:row>
      <xdr:rowOff>29642</xdr:rowOff>
    </xdr:from>
    <xdr:to>
      <xdr:col>19</xdr:col>
      <xdr:colOff>6393419</xdr:colOff>
      <xdr:row>54</xdr:row>
      <xdr:rowOff>247957</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2785090" y="16571392"/>
          <a:ext cx="6326744" cy="526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267594</xdr:colOff>
      <xdr:row>0</xdr:row>
      <xdr:rowOff>66948</xdr:rowOff>
    </xdr:from>
    <xdr:to>
      <xdr:col>12</xdr:col>
      <xdr:colOff>752475</xdr:colOff>
      <xdr:row>0</xdr:row>
      <xdr:rowOff>512568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91419" y="63773"/>
          <a:ext cx="10025756" cy="448795"/>
          <a:chOff x="9386454" y="5784273"/>
          <a:chExt cx="15661575" cy="588819"/>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386454" y="5784273"/>
            <a:ext cx="1566157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14</xdr:col>
      <xdr:colOff>257175</xdr:colOff>
      <xdr:row>29</xdr:row>
      <xdr:rowOff>16268</xdr:rowOff>
    </xdr:from>
    <xdr:to>
      <xdr:col>14</xdr:col>
      <xdr:colOff>6638925</xdr:colOff>
      <xdr:row>31</xdr:row>
      <xdr:rowOff>237936</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0791825" y="19056743"/>
          <a:ext cx="6381750" cy="9265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355079</xdr:colOff>
      <xdr:row>0</xdr:row>
      <xdr:rowOff>88900</xdr:rowOff>
    </xdr:from>
    <xdr:to>
      <xdr:col>11</xdr:col>
      <xdr:colOff>0</xdr:colOff>
      <xdr:row>0</xdr:row>
      <xdr:rowOff>728382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2597083" y="85725"/>
          <a:ext cx="15255488" cy="645832"/>
          <a:chOff x="9386454" y="5784273"/>
          <a:chExt cx="11776365" cy="588819"/>
        </a:xfrm>
        <a:solidFill>
          <a:schemeClr val="accent5">
            <a:lumMod val="20000"/>
            <a:lumOff val="80000"/>
          </a:schemeClr>
        </a:solidFill>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9449151" y="5839421"/>
            <a:ext cx="944365" cy="50222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twoCellAnchor editAs="oneCell">
    <xdr:from>
      <xdr:col>12</xdr:col>
      <xdr:colOff>89353</xdr:colOff>
      <xdr:row>33</xdr:row>
      <xdr:rowOff>503464</xdr:rowOff>
    </xdr:from>
    <xdr:to>
      <xdr:col>12</xdr:col>
      <xdr:colOff>6479830</xdr:colOff>
      <xdr:row>37</xdr:row>
      <xdr:rowOff>87818</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8322924" y="13520964"/>
          <a:ext cx="6390477" cy="1383218"/>
        </a:xfrm>
        <a:prstGeom prst="rect">
          <a:avLst/>
        </a:prstGeom>
      </xdr:spPr>
    </xdr:pic>
    <xdr:clientData/>
  </xdr:twoCellAnchor>
  <xdr:twoCellAnchor editAs="oneCell">
    <xdr:from>
      <xdr:col>12</xdr:col>
      <xdr:colOff>125639</xdr:colOff>
      <xdr:row>16</xdr:row>
      <xdr:rowOff>241754</xdr:rowOff>
    </xdr:from>
    <xdr:to>
      <xdr:col>12</xdr:col>
      <xdr:colOff>7830401</xdr:colOff>
      <xdr:row>30</xdr:row>
      <xdr:rowOff>85142</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18318389" y="7494361"/>
          <a:ext cx="7704762" cy="466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91441</xdr:colOff>
      <xdr:row>0</xdr:row>
      <xdr:rowOff>60049</xdr:rowOff>
    </xdr:from>
    <xdr:to>
      <xdr:col>8</xdr:col>
      <xdr:colOff>1047750</xdr:colOff>
      <xdr:row>0</xdr:row>
      <xdr:rowOff>552250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367337" y="60049"/>
          <a:ext cx="7980770" cy="492201"/>
          <a:chOff x="9386454" y="5784270"/>
          <a:chExt cx="66532700" cy="588819"/>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86454" y="5784270"/>
            <a:ext cx="66532700"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9611590" y="5836229"/>
            <a:ext cx="10127775"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47242</xdr:colOff>
      <xdr:row>0</xdr:row>
      <xdr:rowOff>136074</xdr:rowOff>
    </xdr:from>
    <xdr:to>
      <xdr:col>7</xdr:col>
      <xdr:colOff>1088571</xdr:colOff>
      <xdr:row>0</xdr:row>
      <xdr:rowOff>585109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07617" y="136074"/>
          <a:ext cx="8791504" cy="445860"/>
          <a:chOff x="9014455" y="5819959"/>
          <a:chExt cx="15702394" cy="588819"/>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014455" y="5819959"/>
            <a:ext cx="1570239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239593" y="5871915"/>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twoCellAnchor>
    <xdr:from>
      <xdr:col>11</xdr:col>
      <xdr:colOff>157619</xdr:colOff>
      <xdr:row>14</xdr:row>
      <xdr:rowOff>151279</xdr:rowOff>
    </xdr:from>
    <xdr:to>
      <xdr:col>11</xdr:col>
      <xdr:colOff>5056061</xdr:colOff>
      <xdr:row>20</xdr:row>
      <xdr:rowOff>363808</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bwMode="auto">
        <a:xfrm>
          <a:off x="11410726" y="5294779"/>
          <a:ext cx="4898442" cy="3233315"/>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b="1" u="sng">
              <a:solidFill>
                <a:schemeClr val="tx1"/>
              </a:solidFill>
              <a:latin typeface="ＭＳ Ｐ明朝" panose="02020600040205080304" pitchFamily="18" charset="-128"/>
              <a:ea typeface="ＭＳ Ｐ明朝" panose="02020600040205080304" pitchFamily="18" charset="-128"/>
            </a:rPr>
            <a:t>支援対象者要件</a:t>
          </a:r>
          <a:endParaRPr lang="en-US" altLang="ja-JP" sz="1200" b="1" u="sng">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原則として、下表の各区分において、Ａ若しくはＢのいずれかの条件に</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該当する法人・個人事業主、又は年間のエネルギー使用量（原油換算値）が１，５００ｋ</a:t>
          </a:r>
          <a:r>
            <a:rPr lang="en-US" altLang="ja-JP" sz="1200">
              <a:solidFill>
                <a:schemeClr val="tx1"/>
              </a:solidFill>
              <a:latin typeface="ＭＳ Ｐ明朝" panose="02020600040205080304" pitchFamily="18" charset="-128"/>
              <a:ea typeface="ＭＳ Ｐ明朝" panose="02020600040205080304" pitchFamily="18" charset="-128"/>
            </a:rPr>
            <a:t>L</a:t>
          </a:r>
          <a:r>
            <a:rPr lang="ja-JP" altLang="en-US" sz="1200">
              <a:solidFill>
                <a:schemeClr val="tx1"/>
              </a:solidFill>
              <a:latin typeface="ＭＳ Ｐ明朝" panose="02020600040205080304" pitchFamily="18" charset="-128"/>
              <a:ea typeface="ＭＳ Ｐ明朝" panose="02020600040205080304" pitchFamily="18" charset="-128"/>
            </a:rPr>
            <a:t>未満の事業所であること。</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ja-JP" altLang="en-US"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11</xdr:col>
      <xdr:colOff>309474</xdr:colOff>
      <xdr:row>15</xdr:row>
      <xdr:rowOff>498999</xdr:rowOff>
    </xdr:from>
    <xdr:to>
      <xdr:col>11</xdr:col>
      <xdr:colOff>4829619</xdr:colOff>
      <xdr:row>20</xdr:row>
      <xdr:rowOff>92689</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11562581" y="6145963"/>
          <a:ext cx="4521415" cy="21072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87631</xdr:colOff>
      <xdr:row>0</xdr:row>
      <xdr:rowOff>131435</xdr:rowOff>
    </xdr:from>
    <xdr:to>
      <xdr:col>5</xdr:col>
      <xdr:colOff>342900</xdr:colOff>
      <xdr:row>2</xdr:row>
      <xdr:rowOff>102870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697356" y="131435"/>
          <a:ext cx="4112894" cy="27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2</xdr:col>
      <xdr:colOff>213122</xdr:colOff>
      <xdr:row>0</xdr:row>
      <xdr:rowOff>114300</xdr:rowOff>
    </xdr:from>
    <xdr:to>
      <xdr:col>2</xdr:col>
      <xdr:colOff>714375</xdr:colOff>
      <xdr:row>2</xdr:row>
      <xdr:rowOff>89882</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003822" y="114300"/>
          <a:ext cx="501253"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oneCellAnchor>
    <xdr:from>
      <xdr:col>1</xdr:col>
      <xdr:colOff>391743</xdr:colOff>
      <xdr:row>16</xdr:row>
      <xdr:rowOff>49944</xdr:rowOff>
    </xdr:from>
    <xdr:ext cx="391884" cy="239415"/>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553668" y="262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16</xdr:row>
          <xdr:rowOff>44450</xdr:rowOff>
        </xdr:from>
        <xdr:to>
          <xdr:col>1</xdr:col>
          <xdr:colOff>768350</xdr:colOff>
          <xdr:row>17</xdr:row>
          <xdr:rowOff>101600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9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16</xdr:row>
          <xdr:rowOff>44450</xdr:rowOff>
        </xdr:from>
        <xdr:to>
          <xdr:col>1</xdr:col>
          <xdr:colOff>1473200</xdr:colOff>
          <xdr:row>17</xdr:row>
          <xdr:rowOff>101600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9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xdr:row>
      <xdr:rowOff>49944</xdr:rowOff>
    </xdr:from>
    <xdr:ext cx="505056" cy="239415"/>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1239468" y="262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56</xdr:row>
      <xdr:rowOff>49944</xdr:rowOff>
    </xdr:from>
    <xdr:ext cx="391884" cy="239415"/>
    <xdr:sp macro="" textlink="">
      <xdr:nvSpPr>
        <xdr:cNvPr id="37" name="テキスト ボックス 36">
          <a:extLst>
            <a:ext uri="{FF2B5EF4-FFF2-40B4-BE49-F238E27FC236}">
              <a16:creationId xmlns:a16="http://schemas.microsoft.com/office/drawing/2014/main" id="{00000000-0008-0000-0900-000025000000}"/>
            </a:ext>
          </a:extLst>
        </xdr:cNvPr>
        <xdr:cNvSpPr txBox="1"/>
      </xdr:nvSpPr>
      <xdr:spPr>
        <a:xfrm>
          <a:off x="553668" y="26788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56</xdr:row>
          <xdr:rowOff>44450</xdr:rowOff>
        </xdr:from>
        <xdr:to>
          <xdr:col>1</xdr:col>
          <xdr:colOff>768350</xdr:colOff>
          <xdr:row>57</xdr:row>
          <xdr:rowOff>101600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9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56</xdr:row>
          <xdr:rowOff>44450</xdr:rowOff>
        </xdr:from>
        <xdr:to>
          <xdr:col>1</xdr:col>
          <xdr:colOff>1473200</xdr:colOff>
          <xdr:row>57</xdr:row>
          <xdr:rowOff>101600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9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56</xdr:row>
      <xdr:rowOff>49944</xdr:rowOff>
    </xdr:from>
    <xdr:ext cx="505056" cy="239415"/>
    <xdr:sp macro="" textlink="">
      <xdr:nvSpPr>
        <xdr:cNvPr id="40" name="テキスト ボックス 39">
          <a:extLst>
            <a:ext uri="{FF2B5EF4-FFF2-40B4-BE49-F238E27FC236}">
              <a16:creationId xmlns:a16="http://schemas.microsoft.com/office/drawing/2014/main" id="{00000000-0008-0000-0900-000028000000}"/>
            </a:ext>
          </a:extLst>
        </xdr:cNvPr>
        <xdr:cNvSpPr txBox="1"/>
      </xdr:nvSpPr>
      <xdr:spPr>
        <a:xfrm>
          <a:off x="1239468" y="26788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xdr:row>
      <xdr:rowOff>49944</xdr:rowOff>
    </xdr:from>
    <xdr:ext cx="391884" cy="239415"/>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553668" y="30979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12</xdr:row>
          <xdr:rowOff>44450</xdr:rowOff>
        </xdr:from>
        <xdr:to>
          <xdr:col>1</xdr:col>
          <xdr:colOff>768350</xdr:colOff>
          <xdr:row>13</xdr:row>
          <xdr:rowOff>101600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9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12</xdr:row>
          <xdr:rowOff>44450</xdr:rowOff>
        </xdr:from>
        <xdr:to>
          <xdr:col>1</xdr:col>
          <xdr:colOff>1473200</xdr:colOff>
          <xdr:row>13</xdr:row>
          <xdr:rowOff>101600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9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xdr:row>
      <xdr:rowOff>49944</xdr:rowOff>
    </xdr:from>
    <xdr:ext cx="505056" cy="239415"/>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239468" y="30979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60</xdr:row>
      <xdr:rowOff>49944</xdr:rowOff>
    </xdr:from>
    <xdr:ext cx="391884" cy="239415"/>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60</xdr:row>
          <xdr:rowOff>44450</xdr:rowOff>
        </xdr:from>
        <xdr:to>
          <xdr:col>1</xdr:col>
          <xdr:colOff>768350</xdr:colOff>
          <xdr:row>61</xdr:row>
          <xdr:rowOff>101600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9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60</xdr:row>
          <xdr:rowOff>44450</xdr:rowOff>
        </xdr:from>
        <xdr:to>
          <xdr:col>1</xdr:col>
          <xdr:colOff>1473200</xdr:colOff>
          <xdr:row>61</xdr:row>
          <xdr:rowOff>101600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9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60</xdr:row>
      <xdr:rowOff>49944</xdr:rowOff>
    </xdr:from>
    <xdr:ext cx="505056" cy="239415"/>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232</xdr:row>
      <xdr:rowOff>49944</xdr:rowOff>
    </xdr:from>
    <xdr:ext cx="391884" cy="239415"/>
    <xdr:sp macro="" textlink="">
      <xdr:nvSpPr>
        <xdr:cNvPr id="60" name="テキスト ボックス 59">
          <a:extLst>
            <a:ext uri="{FF2B5EF4-FFF2-40B4-BE49-F238E27FC236}">
              <a16:creationId xmlns:a16="http://schemas.microsoft.com/office/drawing/2014/main" id="{00000000-0008-0000-0900-00003C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232</xdr:row>
          <xdr:rowOff>44450</xdr:rowOff>
        </xdr:from>
        <xdr:to>
          <xdr:col>1</xdr:col>
          <xdr:colOff>787400</xdr:colOff>
          <xdr:row>233</xdr:row>
          <xdr:rowOff>101600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9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232</xdr:row>
          <xdr:rowOff>44450</xdr:rowOff>
        </xdr:from>
        <xdr:to>
          <xdr:col>2</xdr:col>
          <xdr:colOff>0</xdr:colOff>
          <xdr:row>233</xdr:row>
          <xdr:rowOff>101600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9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232</xdr:row>
      <xdr:rowOff>49944</xdr:rowOff>
    </xdr:from>
    <xdr:ext cx="505056" cy="239415"/>
    <xdr:sp macro="" textlink="">
      <xdr:nvSpPr>
        <xdr:cNvPr id="63" name="テキスト ボックス 62">
          <a:extLst>
            <a:ext uri="{FF2B5EF4-FFF2-40B4-BE49-F238E27FC236}">
              <a16:creationId xmlns:a16="http://schemas.microsoft.com/office/drawing/2014/main" id="{00000000-0008-0000-0900-00003F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236</xdr:row>
      <xdr:rowOff>49944</xdr:rowOff>
    </xdr:from>
    <xdr:ext cx="391884" cy="239415"/>
    <xdr:sp macro="" textlink="">
      <xdr:nvSpPr>
        <xdr:cNvPr id="64" name="テキスト ボックス 63">
          <a:extLst>
            <a:ext uri="{FF2B5EF4-FFF2-40B4-BE49-F238E27FC236}">
              <a16:creationId xmlns:a16="http://schemas.microsoft.com/office/drawing/2014/main" id="{00000000-0008-0000-0900-000040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236</xdr:row>
          <xdr:rowOff>44450</xdr:rowOff>
        </xdr:from>
        <xdr:to>
          <xdr:col>1</xdr:col>
          <xdr:colOff>787400</xdr:colOff>
          <xdr:row>237</xdr:row>
          <xdr:rowOff>101600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9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236</xdr:row>
          <xdr:rowOff>44450</xdr:rowOff>
        </xdr:from>
        <xdr:to>
          <xdr:col>2</xdr:col>
          <xdr:colOff>0</xdr:colOff>
          <xdr:row>237</xdr:row>
          <xdr:rowOff>101600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9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236</xdr:row>
      <xdr:rowOff>49944</xdr:rowOff>
    </xdr:from>
    <xdr:ext cx="505056" cy="239415"/>
    <xdr:sp macro="" textlink="">
      <xdr:nvSpPr>
        <xdr:cNvPr id="67" name="テキスト ボックス 66">
          <a:extLst>
            <a:ext uri="{FF2B5EF4-FFF2-40B4-BE49-F238E27FC236}">
              <a16:creationId xmlns:a16="http://schemas.microsoft.com/office/drawing/2014/main" id="{00000000-0008-0000-0900-000043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188</xdr:row>
      <xdr:rowOff>49944</xdr:rowOff>
    </xdr:from>
    <xdr:ext cx="391884" cy="239415"/>
    <xdr:sp macro="" textlink="">
      <xdr:nvSpPr>
        <xdr:cNvPr id="68" name="テキスト ボックス 67">
          <a:extLst>
            <a:ext uri="{FF2B5EF4-FFF2-40B4-BE49-F238E27FC236}">
              <a16:creationId xmlns:a16="http://schemas.microsoft.com/office/drawing/2014/main" id="{00000000-0008-0000-0900-00004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188</xdr:row>
          <xdr:rowOff>44450</xdr:rowOff>
        </xdr:from>
        <xdr:to>
          <xdr:col>1</xdr:col>
          <xdr:colOff>787400</xdr:colOff>
          <xdr:row>189</xdr:row>
          <xdr:rowOff>101600</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9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188</xdr:row>
          <xdr:rowOff>44450</xdr:rowOff>
        </xdr:from>
        <xdr:to>
          <xdr:col>2</xdr:col>
          <xdr:colOff>0</xdr:colOff>
          <xdr:row>189</xdr:row>
          <xdr:rowOff>101600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9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188</xdr:row>
      <xdr:rowOff>49944</xdr:rowOff>
    </xdr:from>
    <xdr:ext cx="505056" cy="239415"/>
    <xdr:sp macro="" textlink="">
      <xdr:nvSpPr>
        <xdr:cNvPr id="71" name="テキスト ボックス 70">
          <a:extLst>
            <a:ext uri="{FF2B5EF4-FFF2-40B4-BE49-F238E27FC236}">
              <a16:creationId xmlns:a16="http://schemas.microsoft.com/office/drawing/2014/main" id="{00000000-0008-0000-0900-00004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192</xdr:row>
      <xdr:rowOff>49944</xdr:rowOff>
    </xdr:from>
    <xdr:ext cx="391884" cy="239415"/>
    <xdr:sp macro="" textlink="">
      <xdr:nvSpPr>
        <xdr:cNvPr id="72" name="テキスト ボックス 71">
          <a:extLst>
            <a:ext uri="{FF2B5EF4-FFF2-40B4-BE49-F238E27FC236}">
              <a16:creationId xmlns:a16="http://schemas.microsoft.com/office/drawing/2014/main" id="{00000000-0008-0000-0900-000048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192</xdr:row>
          <xdr:rowOff>44450</xdr:rowOff>
        </xdr:from>
        <xdr:to>
          <xdr:col>1</xdr:col>
          <xdr:colOff>787400</xdr:colOff>
          <xdr:row>193</xdr:row>
          <xdr:rowOff>101600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9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192</xdr:row>
          <xdr:rowOff>44450</xdr:rowOff>
        </xdr:from>
        <xdr:to>
          <xdr:col>2</xdr:col>
          <xdr:colOff>0</xdr:colOff>
          <xdr:row>193</xdr:row>
          <xdr:rowOff>101600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9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192</xdr:row>
      <xdr:rowOff>49944</xdr:rowOff>
    </xdr:from>
    <xdr:ext cx="505056" cy="239415"/>
    <xdr:sp macro="" textlink="">
      <xdr:nvSpPr>
        <xdr:cNvPr id="75" name="テキスト ボックス 74">
          <a:extLst>
            <a:ext uri="{FF2B5EF4-FFF2-40B4-BE49-F238E27FC236}">
              <a16:creationId xmlns:a16="http://schemas.microsoft.com/office/drawing/2014/main" id="{00000000-0008-0000-0900-00004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144</xdr:row>
      <xdr:rowOff>49944</xdr:rowOff>
    </xdr:from>
    <xdr:ext cx="391884" cy="239415"/>
    <xdr:sp macro="" textlink="">
      <xdr:nvSpPr>
        <xdr:cNvPr id="76" name="テキスト ボックス 75">
          <a:extLst>
            <a:ext uri="{FF2B5EF4-FFF2-40B4-BE49-F238E27FC236}">
              <a16:creationId xmlns:a16="http://schemas.microsoft.com/office/drawing/2014/main" id="{00000000-0008-0000-0900-00004C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144</xdr:row>
          <xdr:rowOff>44450</xdr:rowOff>
        </xdr:from>
        <xdr:to>
          <xdr:col>1</xdr:col>
          <xdr:colOff>787400</xdr:colOff>
          <xdr:row>145</xdr:row>
          <xdr:rowOff>101600</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9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144</xdr:row>
          <xdr:rowOff>44450</xdr:rowOff>
        </xdr:from>
        <xdr:to>
          <xdr:col>2</xdr:col>
          <xdr:colOff>0</xdr:colOff>
          <xdr:row>145</xdr:row>
          <xdr:rowOff>101600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9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144</xdr:row>
      <xdr:rowOff>49944</xdr:rowOff>
    </xdr:from>
    <xdr:ext cx="505056" cy="239415"/>
    <xdr:sp macro="" textlink="">
      <xdr:nvSpPr>
        <xdr:cNvPr id="79" name="テキスト ボックス 78">
          <a:extLst>
            <a:ext uri="{FF2B5EF4-FFF2-40B4-BE49-F238E27FC236}">
              <a16:creationId xmlns:a16="http://schemas.microsoft.com/office/drawing/2014/main" id="{00000000-0008-0000-0900-00004F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148</xdr:row>
      <xdr:rowOff>49944</xdr:rowOff>
    </xdr:from>
    <xdr:ext cx="391884" cy="239415"/>
    <xdr:sp macro="" textlink="">
      <xdr:nvSpPr>
        <xdr:cNvPr id="80" name="テキスト ボックス 79">
          <a:extLst>
            <a:ext uri="{FF2B5EF4-FFF2-40B4-BE49-F238E27FC236}">
              <a16:creationId xmlns:a16="http://schemas.microsoft.com/office/drawing/2014/main" id="{00000000-0008-0000-0900-000050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148</xdr:row>
          <xdr:rowOff>44450</xdr:rowOff>
        </xdr:from>
        <xdr:to>
          <xdr:col>1</xdr:col>
          <xdr:colOff>787400</xdr:colOff>
          <xdr:row>149</xdr:row>
          <xdr:rowOff>101600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9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148</xdr:row>
          <xdr:rowOff>44450</xdr:rowOff>
        </xdr:from>
        <xdr:to>
          <xdr:col>2</xdr:col>
          <xdr:colOff>0</xdr:colOff>
          <xdr:row>149</xdr:row>
          <xdr:rowOff>101600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9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148</xdr:row>
      <xdr:rowOff>49944</xdr:rowOff>
    </xdr:from>
    <xdr:ext cx="505056" cy="239415"/>
    <xdr:sp macro="" textlink="">
      <xdr:nvSpPr>
        <xdr:cNvPr id="83" name="テキスト ボックス 82">
          <a:extLst>
            <a:ext uri="{FF2B5EF4-FFF2-40B4-BE49-F238E27FC236}">
              <a16:creationId xmlns:a16="http://schemas.microsoft.com/office/drawing/2014/main" id="{00000000-0008-0000-0900-000053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100</xdr:row>
      <xdr:rowOff>49944</xdr:rowOff>
    </xdr:from>
    <xdr:ext cx="391884" cy="239415"/>
    <xdr:sp macro="" textlink="">
      <xdr:nvSpPr>
        <xdr:cNvPr id="84" name="テキスト ボックス 83">
          <a:extLst>
            <a:ext uri="{FF2B5EF4-FFF2-40B4-BE49-F238E27FC236}">
              <a16:creationId xmlns:a16="http://schemas.microsoft.com/office/drawing/2014/main" id="{00000000-0008-0000-0900-00005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100</xdr:row>
          <xdr:rowOff>44450</xdr:rowOff>
        </xdr:from>
        <xdr:to>
          <xdr:col>1</xdr:col>
          <xdr:colOff>787400</xdr:colOff>
          <xdr:row>101</xdr:row>
          <xdr:rowOff>101600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9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100</xdr:row>
          <xdr:rowOff>44450</xdr:rowOff>
        </xdr:from>
        <xdr:to>
          <xdr:col>2</xdr:col>
          <xdr:colOff>0</xdr:colOff>
          <xdr:row>101</xdr:row>
          <xdr:rowOff>101600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9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100</xdr:row>
      <xdr:rowOff>49944</xdr:rowOff>
    </xdr:from>
    <xdr:ext cx="505056" cy="239415"/>
    <xdr:sp macro="" textlink="">
      <xdr:nvSpPr>
        <xdr:cNvPr id="87" name="テキスト ボックス 86">
          <a:extLst>
            <a:ext uri="{FF2B5EF4-FFF2-40B4-BE49-F238E27FC236}">
              <a16:creationId xmlns:a16="http://schemas.microsoft.com/office/drawing/2014/main" id="{00000000-0008-0000-0900-00005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104</xdr:row>
      <xdr:rowOff>49944</xdr:rowOff>
    </xdr:from>
    <xdr:ext cx="391884" cy="239415"/>
    <xdr:sp macro="" textlink="">
      <xdr:nvSpPr>
        <xdr:cNvPr id="88" name="テキスト ボックス 87">
          <a:extLst>
            <a:ext uri="{FF2B5EF4-FFF2-40B4-BE49-F238E27FC236}">
              <a16:creationId xmlns:a16="http://schemas.microsoft.com/office/drawing/2014/main" id="{00000000-0008-0000-0900-000058000000}"/>
            </a:ext>
          </a:extLst>
        </xdr:cNvPr>
        <xdr:cNvSpPr txBox="1"/>
      </xdr:nvSpPr>
      <xdr:spPr>
        <a:xfrm>
          <a:off x="541155" y="170679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158750</xdr:colOff>
          <xdr:row>104</xdr:row>
          <xdr:rowOff>44450</xdr:rowOff>
        </xdr:from>
        <xdr:to>
          <xdr:col>1</xdr:col>
          <xdr:colOff>787400</xdr:colOff>
          <xdr:row>105</xdr:row>
          <xdr:rowOff>101600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9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104</xdr:row>
          <xdr:rowOff>44450</xdr:rowOff>
        </xdr:from>
        <xdr:to>
          <xdr:col>2</xdr:col>
          <xdr:colOff>0</xdr:colOff>
          <xdr:row>105</xdr:row>
          <xdr:rowOff>101600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9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104</xdr:row>
      <xdr:rowOff>49944</xdr:rowOff>
    </xdr:from>
    <xdr:ext cx="505056" cy="239415"/>
    <xdr:sp macro="" textlink="">
      <xdr:nvSpPr>
        <xdr:cNvPr id="91" name="テキスト ボックス 90">
          <a:extLst>
            <a:ext uri="{FF2B5EF4-FFF2-40B4-BE49-F238E27FC236}">
              <a16:creationId xmlns:a16="http://schemas.microsoft.com/office/drawing/2014/main" id="{00000000-0008-0000-0900-00005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twoCellAnchor editAs="oneCell">
    <xdr:from>
      <xdr:col>7</xdr:col>
      <xdr:colOff>148674</xdr:colOff>
      <xdr:row>20</xdr:row>
      <xdr:rowOff>19625</xdr:rowOff>
    </xdr:from>
    <xdr:to>
      <xdr:col>7</xdr:col>
      <xdr:colOff>5125150</xdr:colOff>
      <xdr:row>44</xdr:row>
      <xdr:rowOff>114917</xdr:rowOff>
    </xdr:to>
    <xdr:pic>
      <xdr:nvPicPr>
        <xdr:cNvPr id="21" name="図 20">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1"/>
        <a:stretch>
          <a:fillRect/>
        </a:stretch>
      </xdr:blipFill>
      <xdr:spPr>
        <a:xfrm>
          <a:off x="7222022" y="15789712"/>
          <a:ext cx="4963141" cy="3275814"/>
        </a:xfrm>
        <a:prstGeom prst="rect">
          <a:avLst/>
        </a:prstGeom>
      </xdr:spPr>
    </xdr:pic>
    <xdr:clientData/>
  </xdr:twoCellAnchor>
  <xdr:twoCellAnchor>
    <xdr:from>
      <xdr:col>7</xdr:col>
      <xdr:colOff>221010</xdr:colOff>
      <xdr:row>23</xdr:row>
      <xdr:rowOff>20134</xdr:rowOff>
    </xdr:from>
    <xdr:to>
      <xdr:col>7</xdr:col>
      <xdr:colOff>1056229</xdr:colOff>
      <xdr:row>24</xdr:row>
      <xdr:rowOff>73723</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7294358" y="16187786"/>
          <a:ext cx="835219" cy="18611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東京本社</a:t>
          </a:r>
        </a:p>
      </xdr:txBody>
    </xdr:sp>
    <xdr:clientData/>
  </xdr:twoCellAnchor>
  <xdr:twoCellAnchor>
    <xdr:from>
      <xdr:col>7</xdr:col>
      <xdr:colOff>345146</xdr:colOff>
      <xdr:row>32</xdr:row>
      <xdr:rowOff>78245</xdr:rowOff>
    </xdr:from>
    <xdr:to>
      <xdr:col>7</xdr:col>
      <xdr:colOff>1754434</xdr:colOff>
      <xdr:row>39</xdr:row>
      <xdr:rowOff>73807</xdr:rowOff>
    </xdr:to>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7418494" y="17438593"/>
          <a:ext cx="1409288" cy="9232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外観写真</a:t>
          </a:r>
        </a:p>
      </xdr:txBody>
    </xdr:sp>
    <xdr:clientData/>
  </xdr:twoCellAnchor>
  <xdr:twoCellAnchor>
    <xdr:from>
      <xdr:col>7</xdr:col>
      <xdr:colOff>912773</xdr:colOff>
      <xdr:row>23</xdr:row>
      <xdr:rowOff>3657</xdr:rowOff>
    </xdr:from>
    <xdr:to>
      <xdr:col>7</xdr:col>
      <xdr:colOff>3074895</xdr:colOff>
      <xdr:row>24</xdr:row>
      <xdr:rowOff>41847</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7986121" y="16171309"/>
          <a:ext cx="2162122" cy="17071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（東京都、千葉県、神奈川県）</a:t>
          </a:r>
        </a:p>
      </xdr:txBody>
    </xdr:sp>
    <xdr:clientData/>
  </xdr:twoCellAnchor>
  <xdr:twoCellAnchor>
    <xdr:from>
      <xdr:col>7</xdr:col>
      <xdr:colOff>345146</xdr:colOff>
      <xdr:row>32</xdr:row>
      <xdr:rowOff>78245</xdr:rowOff>
    </xdr:from>
    <xdr:to>
      <xdr:col>7</xdr:col>
      <xdr:colOff>1792485</xdr:colOff>
      <xdr:row>39</xdr:row>
      <xdr:rowOff>78698</xdr:rowOff>
    </xdr:to>
    <xdr:sp macro="" textlink="">
      <xdr:nvSpPr>
        <xdr:cNvPr id="26" name="フレーム 25">
          <a:extLst>
            <a:ext uri="{FF2B5EF4-FFF2-40B4-BE49-F238E27FC236}">
              <a16:creationId xmlns:a16="http://schemas.microsoft.com/office/drawing/2014/main" id="{00000000-0008-0000-0900-00001A000000}"/>
            </a:ext>
          </a:extLst>
        </xdr:cNvPr>
        <xdr:cNvSpPr/>
      </xdr:nvSpPr>
      <xdr:spPr>
        <a:xfrm>
          <a:off x="7418494" y="17438593"/>
          <a:ext cx="1447339" cy="928105"/>
        </a:xfrm>
        <a:prstGeom prst="frame">
          <a:avLst>
            <a:gd name="adj1" fmla="val 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39997558519241921"/>
  </sheetPr>
  <dimension ref="B1:H109"/>
  <sheetViews>
    <sheetView showGridLines="0" tabSelected="1" zoomScaleNormal="100" zoomScaleSheetLayoutView="10" workbookViewId="0"/>
  </sheetViews>
  <sheetFormatPr defaultColWidth="9" defaultRowHeight="12" x14ac:dyDescent="0.2"/>
  <cols>
    <col min="1" max="1" width="3.08984375" style="3" customWidth="1"/>
    <col min="2" max="2" width="6.81640625" style="3" customWidth="1"/>
    <col min="3" max="3" width="81.453125" style="3" customWidth="1"/>
    <col min="4" max="6" width="19.81640625" style="3" customWidth="1"/>
    <col min="7" max="8" width="15.08984375" style="3" customWidth="1"/>
    <col min="9" max="9" width="4" style="3" customWidth="1"/>
    <col min="10" max="10" width="72" style="3" customWidth="1"/>
    <col min="11" max="16384" width="9" style="3"/>
  </cols>
  <sheetData>
    <row r="1" spans="2:8" ht="87" customHeight="1" x14ac:dyDescent="0.2"/>
    <row r="2" spans="2:8" x14ac:dyDescent="0.2">
      <c r="G2" s="542"/>
    </row>
    <row r="3" spans="2:8" ht="23.5" x14ac:dyDescent="0.2">
      <c r="B3" s="4" t="s">
        <v>412</v>
      </c>
      <c r="E3" s="5"/>
      <c r="F3" s="5"/>
      <c r="G3" s="542"/>
      <c r="H3" s="5"/>
    </row>
    <row r="4" spans="2:8" ht="57.75" customHeight="1" x14ac:dyDescent="0.2">
      <c r="B4" s="4"/>
      <c r="D4" s="550" t="s">
        <v>43</v>
      </c>
      <c r="E4" s="551"/>
      <c r="F4" s="13" t="s">
        <v>41</v>
      </c>
      <c r="G4" s="552"/>
      <c r="H4" s="553"/>
    </row>
    <row r="5" spans="2:8" ht="57.75" customHeight="1" x14ac:dyDescent="0.2">
      <c r="B5" s="4"/>
      <c r="D5" s="546" t="s">
        <v>42</v>
      </c>
      <c r="E5" s="547"/>
      <c r="F5" s="548"/>
      <c r="G5" s="548"/>
      <c r="H5" s="549"/>
    </row>
    <row r="6" spans="2:8" ht="13.5" customHeight="1" thickBot="1" x14ac:dyDescent="0.25">
      <c r="B6" s="4"/>
      <c r="E6" s="5"/>
      <c r="F6" s="12"/>
      <c r="G6" s="6"/>
    </row>
    <row r="7" spans="2:8" ht="54" customHeight="1" thickBot="1" x14ac:dyDescent="0.25">
      <c r="B7" s="554" t="s">
        <v>109</v>
      </c>
      <c r="C7" s="555"/>
      <c r="D7" s="543">
        <f>'補助事業概要説明書(別添１)１～２'!L5</f>
        <v>0</v>
      </c>
      <c r="E7" s="544"/>
      <c r="F7" s="544"/>
      <c r="G7" s="544"/>
      <c r="H7" s="545"/>
    </row>
    <row r="8" spans="2:8" ht="13.5" customHeight="1" thickBot="1" x14ac:dyDescent="0.25">
      <c r="C8" s="7"/>
      <c r="D8" s="7"/>
      <c r="E8" s="7"/>
      <c r="F8" s="7"/>
      <c r="G8" s="7"/>
      <c r="H8" s="7"/>
    </row>
    <row r="9" spans="2:8" ht="74.25" customHeight="1" thickBot="1" x14ac:dyDescent="0.25">
      <c r="B9" s="557" t="s">
        <v>411</v>
      </c>
      <c r="C9" s="558"/>
      <c r="D9" s="558"/>
      <c r="E9" s="558"/>
      <c r="F9" s="558"/>
      <c r="G9" s="558"/>
      <c r="H9" s="559"/>
    </row>
    <row r="10" spans="2:8" ht="13.5" customHeight="1" x14ac:dyDescent="0.2">
      <c r="C10" s="242"/>
      <c r="D10" s="242"/>
      <c r="E10" s="242"/>
      <c r="F10" s="242"/>
      <c r="G10" s="242"/>
      <c r="H10" s="242"/>
    </row>
    <row r="11" spans="2:8" ht="31.5" customHeight="1" x14ac:dyDescent="0.4">
      <c r="B11" s="14" t="s">
        <v>409</v>
      </c>
      <c r="C11" s="295"/>
      <c r="D11" s="296"/>
      <c r="F11" s="10"/>
      <c r="G11" s="10"/>
    </row>
    <row r="12" spans="2:8" ht="11.25" customHeight="1" x14ac:dyDescent="0.4">
      <c r="B12" s="14"/>
      <c r="C12" s="295"/>
      <c r="D12" s="296"/>
      <c r="F12" s="10"/>
      <c r="G12" s="10"/>
    </row>
    <row r="13" spans="2:8" ht="55.25" customHeight="1" x14ac:dyDescent="0.2">
      <c r="B13" s="535" t="s">
        <v>513</v>
      </c>
      <c r="C13" s="535"/>
      <c r="D13" s="535"/>
      <c r="E13" s="535"/>
      <c r="F13" s="502"/>
      <c r="G13" s="10"/>
    </row>
    <row r="15" spans="2:8" ht="34.5" customHeight="1" x14ac:dyDescent="0.4">
      <c r="B15" s="14" t="s">
        <v>408</v>
      </c>
      <c r="E15" s="30"/>
      <c r="F15" s="7"/>
      <c r="G15" s="74"/>
      <c r="H15" s="74"/>
    </row>
    <row r="16" spans="2:8" ht="9.75" customHeight="1" x14ac:dyDescent="0.4">
      <c r="B16" s="14"/>
      <c r="E16" s="30"/>
      <c r="F16" s="7"/>
      <c r="G16" s="74"/>
      <c r="H16" s="74"/>
    </row>
    <row r="17" spans="2:8" ht="51" customHeight="1" x14ac:dyDescent="0.2">
      <c r="C17" s="556" t="s">
        <v>207</v>
      </c>
      <c r="D17" s="556"/>
      <c r="E17" s="556"/>
      <c r="F17" s="556"/>
      <c r="G17" s="556"/>
      <c r="H17" s="556"/>
    </row>
    <row r="18" spans="2:8" ht="12" customHeight="1" x14ac:dyDescent="0.2">
      <c r="C18" s="556" t="s">
        <v>44</v>
      </c>
      <c r="D18" s="556"/>
      <c r="E18" s="556"/>
      <c r="F18" s="556"/>
      <c r="G18" s="556"/>
      <c r="H18" s="556"/>
    </row>
    <row r="19" spans="2:8" ht="50.25" customHeight="1" x14ac:dyDescent="0.2">
      <c r="C19" s="556" t="s">
        <v>407</v>
      </c>
      <c r="D19" s="556"/>
      <c r="E19" s="556"/>
      <c r="F19" s="556"/>
      <c r="G19" s="556"/>
      <c r="H19" s="556"/>
    </row>
    <row r="20" spans="2:8" ht="12" customHeight="1" x14ac:dyDescent="0.25">
      <c r="B20" s="8"/>
    </row>
    <row r="21" spans="2:8" ht="30.75" customHeight="1" x14ac:dyDescent="0.2">
      <c r="B21" s="228" t="s">
        <v>32</v>
      </c>
      <c r="C21" s="227" t="s">
        <v>30</v>
      </c>
      <c r="D21" s="150" t="s">
        <v>31</v>
      </c>
      <c r="F21" s="74"/>
      <c r="G21" s="9"/>
    </row>
    <row r="22" spans="2:8" ht="25" customHeight="1" x14ac:dyDescent="0.2">
      <c r="B22" s="539">
        <v>1</v>
      </c>
      <c r="C22" s="229" t="s">
        <v>412</v>
      </c>
      <c r="D22" s="536"/>
      <c r="F22" s="74"/>
      <c r="G22" s="74"/>
    </row>
    <row r="23" spans="2:8" ht="25" customHeight="1" x14ac:dyDescent="0.2">
      <c r="B23" s="540"/>
      <c r="C23" s="230" t="s">
        <v>33</v>
      </c>
      <c r="D23" s="537"/>
      <c r="F23" s="74"/>
      <c r="G23" s="9"/>
    </row>
    <row r="24" spans="2:8" ht="25" customHeight="1" x14ac:dyDescent="0.2">
      <c r="B24" s="540"/>
      <c r="C24" s="231" t="s">
        <v>34</v>
      </c>
      <c r="D24" s="537"/>
      <c r="F24" s="74"/>
      <c r="G24" s="9"/>
    </row>
    <row r="25" spans="2:8" ht="25" customHeight="1" x14ac:dyDescent="0.2">
      <c r="B25" s="540"/>
      <c r="C25" s="231" t="s">
        <v>461</v>
      </c>
      <c r="D25" s="537"/>
      <c r="F25" s="74"/>
      <c r="G25" s="9"/>
    </row>
    <row r="26" spans="2:8" ht="25" customHeight="1" x14ac:dyDescent="0.2">
      <c r="B26" s="540"/>
      <c r="C26" s="231" t="s">
        <v>96</v>
      </c>
      <c r="D26" s="537"/>
      <c r="F26" s="74"/>
      <c r="G26" s="9"/>
    </row>
    <row r="27" spans="2:8" ht="25" customHeight="1" x14ac:dyDescent="0.2">
      <c r="B27" s="540"/>
      <c r="C27" s="231" t="s">
        <v>153</v>
      </c>
      <c r="D27" s="537"/>
      <c r="F27" s="74"/>
      <c r="G27" s="9"/>
    </row>
    <row r="28" spans="2:8" ht="25" customHeight="1" x14ac:dyDescent="0.2">
      <c r="B28" s="541"/>
      <c r="C28" s="232" t="s">
        <v>125</v>
      </c>
      <c r="D28" s="538"/>
      <c r="F28" s="74"/>
      <c r="G28" s="9"/>
    </row>
    <row r="29" spans="2:8" ht="78.5" customHeight="1" x14ac:dyDescent="0.2">
      <c r="B29" s="75">
        <v>2</v>
      </c>
      <c r="C29" s="440" t="s">
        <v>511</v>
      </c>
      <c r="D29" s="503"/>
      <c r="F29" s="10"/>
      <c r="G29" s="10"/>
    </row>
    <row r="30" spans="2:8" ht="55" customHeight="1" x14ac:dyDescent="0.2">
      <c r="B30" s="38">
        <v>3</v>
      </c>
      <c r="C30" s="182" t="s">
        <v>528</v>
      </c>
      <c r="D30" s="503"/>
      <c r="F30" s="10"/>
      <c r="G30" s="10"/>
    </row>
    <row r="31" spans="2:8" ht="55" customHeight="1" x14ac:dyDescent="0.2">
      <c r="B31" s="38">
        <v>4</v>
      </c>
      <c r="C31" s="182" t="s">
        <v>73</v>
      </c>
      <c r="D31" s="503"/>
      <c r="F31" s="10"/>
      <c r="G31" s="10"/>
    </row>
    <row r="32" spans="2:8" ht="55" customHeight="1" x14ac:dyDescent="0.2">
      <c r="B32" s="37">
        <v>5</v>
      </c>
      <c r="C32" s="182" t="s">
        <v>529</v>
      </c>
      <c r="D32" s="503"/>
      <c r="F32" s="10"/>
      <c r="G32" s="10"/>
    </row>
    <row r="33" spans="2:8" ht="55" customHeight="1" x14ac:dyDescent="0.2">
      <c r="B33" s="37">
        <v>6</v>
      </c>
      <c r="C33" s="182" t="s">
        <v>404</v>
      </c>
      <c r="D33" s="503"/>
      <c r="F33" s="10"/>
      <c r="G33" s="10"/>
    </row>
    <row r="34" spans="2:8" ht="55" customHeight="1" x14ac:dyDescent="0.2">
      <c r="B34" s="37">
        <v>7</v>
      </c>
      <c r="C34" s="182" t="s">
        <v>87</v>
      </c>
      <c r="D34" s="503"/>
      <c r="F34" s="10"/>
      <c r="G34" s="10"/>
    </row>
    <row r="35" spans="2:8" ht="80" customHeight="1" x14ac:dyDescent="0.2">
      <c r="B35" s="37">
        <v>8</v>
      </c>
      <c r="C35" s="441" t="s">
        <v>512</v>
      </c>
      <c r="D35" s="503"/>
      <c r="F35" s="10"/>
      <c r="G35" s="10"/>
    </row>
    <row r="37" spans="2:8" ht="28" x14ac:dyDescent="0.4">
      <c r="B37" s="14" t="s">
        <v>410</v>
      </c>
    </row>
    <row r="40" spans="2:8" ht="24" thickBot="1" x14ac:dyDescent="0.25">
      <c r="B40" s="184" t="s">
        <v>35</v>
      </c>
      <c r="C40" s="168"/>
      <c r="D40" s="168"/>
      <c r="E40" s="168"/>
      <c r="F40" s="168"/>
      <c r="G40" s="168"/>
      <c r="H40" s="168"/>
    </row>
    <row r="60" spans="2:8" ht="31.75" customHeight="1" x14ac:dyDescent="0.2"/>
    <row r="61" spans="2:8" ht="31.75" customHeight="1" x14ac:dyDescent="0.2"/>
    <row r="62" spans="2:8" ht="31.75" customHeight="1" x14ac:dyDescent="0.2"/>
    <row r="63" spans="2:8" ht="31.75" customHeight="1" x14ac:dyDescent="0.2"/>
    <row r="64" spans="2:8" ht="24" thickBot="1" x14ac:dyDescent="0.25">
      <c r="B64" s="184" t="s">
        <v>209</v>
      </c>
      <c r="C64" s="168"/>
      <c r="D64" s="168"/>
      <c r="E64" s="168"/>
      <c r="F64" s="168"/>
      <c r="G64" s="168"/>
      <c r="H64" s="168"/>
    </row>
    <row r="66" spans="2:8" ht="21" x14ac:dyDescent="0.2">
      <c r="C66" s="437" t="s">
        <v>208</v>
      </c>
    </row>
    <row r="67" spans="2:8" ht="21" x14ac:dyDescent="0.2">
      <c r="C67" s="438" t="s">
        <v>401</v>
      </c>
    </row>
    <row r="68" spans="2:8" ht="21" x14ac:dyDescent="0.2">
      <c r="C68" s="438" t="s">
        <v>510</v>
      </c>
    </row>
    <row r="69" spans="2:8" ht="21" x14ac:dyDescent="0.2">
      <c r="C69" s="438" t="s">
        <v>530</v>
      </c>
    </row>
    <row r="70" spans="2:8" ht="21" x14ac:dyDescent="0.2">
      <c r="C70" s="438" t="s">
        <v>402</v>
      </c>
    </row>
    <row r="71" spans="2:8" ht="21" x14ac:dyDescent="0.2">
      <c r="C71" s="438" t="s">
        <v>403</v>
      </c>
    </row>
    <row r="72" spans="2:8" ht="70.5" x14ac:dyDescent="0.2">
      <c r="C72" s="439" t="s">
        <v>531</v>
      </c>
    </row>
    <row r="73" spans="2:8" ht="21" x14ac:dyDescent="0.2">
      <c r="C73" s="438" t="s">
        <v>532</v>
      </c>
    </row>
    <row r="74" spans="2:8" ht="21.5" customHeight="1" x14ac:dyDescent="0.2">
      <c r="C74" s="528" t="s">
        <v>533</v>
      </c>
      <c r="D74" s="529"/>
    </row>
    <row r="76" spans="2:8" ht="16.5" x14ac:dyDescent="0.2">
      <c r="C76" s="530" t="s">
        <v>567</v>
      </c>
      <c r="D76" s="531"/>
      <c r="E76" s="531"/>
      <c r="F76" s="531"/>
      <c r="G76" s="531"/>
      <c r="H76" s="531"/>
    </row>
    <row r="78" spans="2:8" ht="24" thickBot="1" x14ac:dyDescent="0.25">
      <c r="B78" s="184" t="s">
        <v>36</v>
      </c>
      <c r="C78" s="168"/>
      <c r="D78" s="168"/>
      <c r="E78" s="168"/>
      <c r="F78" s="168"/>
      <c r="G78" s="168"/>
      <c r="H78" s="168"/>
    </row>
    <row r="80" spans="2:8" ht="35.4" customHeight="1" x14ac:dyDescent="0.2">
      <c r="C80" s="434" t="s">
        <v>217</v>
      </c>
      <c r="D80" s="434"/>
      <c r="E80" s="434"/>
      <c r="F80" s="434"/>
      <c r="G80" s="434"/>
      <c r="H80" s="434"/>
    </row>
    <row r="82" spans="3:8" ht="233" customHeight="1" x14ac:dyDescent="0.2">
      <c r="C82" s="532" t="s">
        <v>524</v>
      </c>
      <c r="D82" s="533"/>
      <c r="E82" s="533"/>
      <c r="F82" s="533"/>
      <c r="G82" s="533"/>
      <c r="H82" s="534"/>
    </row>
    <row r="109" spans="3:3" ht="13" x14ac:dyDescent="0.2">
      <c r="C109"/>
    </row>
  </sheetData>
  <sheetProtection algorithmName="SHA-512" hashValue="nNCaceTs3OjlxAZT+dWs6wpu4X64TKqdnTrNXnqtIwEcl8VEX7K59Zh2OjbwRLR9EgUvV4CoxAN50Cqt5WXArw==" saltValue="8/Y1+y5rMMLUTCdJOqmy9Q==" spinCount="100000" sheet="1" insertColumns="0" insertRows="0" deleteColumns="0" deleteRows="0"/>
  <mergeCells count="17">
    <mergeCell ref="B7:C7"/>
    <mergeCell ref="C17:H17"/>
    <mergeCell ref="C18:H18"/>
    <mergeCell ref="C19:H19"/>
    <mergeCell ref="B9:H9"/>
    <mergeCell ref="G2:G3"/>
    <mergeCell ref="D7:H7"/>
    <mergeCell ref="D5:E5"/>
    <mergeCell ref="F5:H5"/>
    <mergeCell ref="D4:E4"/>
    <mergeCell ref="G4:H4"/>
    <mergeCell ref="C74:D74"/>
    <mergeCell ref="C76:H76"/>
    <mergeCell ref="C82:H82"/>
    <mergeCell ref="B13:E13"/>
    <mergeCell ref="D22:D28"/>
    <mergeCell ref="B22:B28"/>
  </mergeCells>
  <phoneticPr fontId="1"/>
  <conditionalFormatting sqref="D11:D12 D29:D35">
    <cfRule type="cellIs" dxfId="111" priority="2" operator="equal">
      <formula>"○"</formula>
    </cfRule>
  </conditionalFormatting>
  <conditionalFormatting sqref="D22">
    <cfRule type="cellIs" dxfId="110" priority="44" operator="equal">
      <formula>"○"</formula>
    </cfRule>
  </conditionalFormatting>
  <conditionalFormatting sqref="D7:H7">
    <cfRule type="cellIs" dxfId="109" priority="8" operator="equal">
      <formula>0</formula>
    </cfRule>
  </conditionalFormatting>
  <conditionalFormatting sqref="F13">
    <cfRule type="cellIs" dxfId="108" priority="1" operator="equal">
      <formula>"✓"</formula>
    </cfRule>
  </conditionalFormatting>
  <dataValidations count="2">
    <dataValidation type="list" allowBlank="1" showInputMessage="1" showErrorMessage="1" sqref="D22 D11:D12 D29:D35" xr:uid="{00000000-0002-0000-0000-000001000000}">
      <formula1>"○,"</formula1>
    </dataValidation>
    <dataValidation type="list" allowBlank="1" showInputMessage="1" showErrorMessage="1" sqref="F13" xr:uid="{A02B0C29-8541-4E6B-835F-8B2D46BD869D}">
      <formula1>"✓,"</formula1>
    </dataValidation>
  </dataValidations>
  <pageMargins left="0.74803149606299213" right="0.15748031496062992" top="0.55118110236220474" bottom="0.43307086614173229" header="0.31496062992125984" footer="0.15748031496062992"/>
  <pageSetup paperSize="9" scale="48" fitToHeight="2" orientation="portrait" r:id="rId1"/>
  <rowBreaks count="1" manualBreakCount="1">
    <brk id="3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B1:J39"/>
  <sheetViews>
    <sheetView showGridLines="0" zoomScaleNormal="100" zoomScaleSheetLayoutView="85" workbookViewId="0"/>
  </sheetViews>
  <sheetFormatPr defaultColWidth="9" defaultRowHeight="13" x14ac:dyDescent="0.2"/>
  <cols>
    <col min="1" max="1" width="3" customWidth="1"/>
    <col min="2" max="2" width="3.6328125" customWidth="1"/>
    <col min="3" max="3" width="31" customWidth="1"/>
    <col min="4" max="4" width="12.81640625" customWidth="1"/>
    <col min="5" max="5" width="11.6328125" customWidth="1"/>
    <col min="6" max="6" width="8.6328125" customWidth="1"/>
    <col min="7" max="7" width="14" customWidth="1"/>
    <col min="8" max="8" width="19.08984375" customWidth="1"/>
    <col min="9" max="9" width="1.6328125" customWidth="1"/>
    <col min="10" max="10" width="99.36328125" style="27" customWidth="1"/>
  </cols>
  <sheetData>
    <row r="1" spans="2:10" ht="45.75" customHeight="1" x14ac:dyDescent="0.2"/>
    <row r="2" spans="2:10" x14ac:dyDescent="0.2">
      <c r="B2" s="2" t="s">
        <v>38</v>
      </c>
      <c r="C2" s="2"/>
      <c r="D2" s="2"/>
      <c r="E2" s="2"/>
      <c r="F2" s="2"/>
      <c r="G2" s="76"/>
      <c r="H2" s="76"/>
      <c r="I2" s="23"/>
      <c r="J2" s="29" t="s">
        <v>2</v>
      </c>
    </row>
    <row r="3" spans="2:10" ht="13.5" customHeight="1" x14ac:dyDescent="0.2">
      <c r="B3" s="2"/>
      <c r="C3" s="2"/>
      <c r="D3" s="2"/>
      <c r="E3" s="2"/>
      <c r="F3" s="2"/>
      <c r="G3" s="2"/>
      <c r="H3" s="2"/>
      <c r="I3" s="23"/>
      <c r="J3" s="562" t="s">
        <v>585</v>
      </c>
    </row>
    <row r="4" spans="2:10" x14ac:dyDescent="0.2">
      <c r="B4" s="2"/>
      <c r="C4" s="2"/>
      <c r="D4" s="2"/>
      <c r="G4" s="1"/>
      <c r="H4" s="135" t="str">
        <f>IF('補助事業概要説明書(別添１)１～２'!D5="","",'補助事業概要説明書(別添１)１～２'!D5)</f>
        <v/>
      </c>
      <c r="I4" s="24"/>
      <c r="J4" s="562"/>
    </row>
    <row r="5" spans="2:10" x14ac:dyDescent="0.2">
      <c r="B5" s="2" t="s">
        <v>65</v>
      </c>
      <c r="C5" s="2"/>
      <c r="D5" s="2"/>
      <c r="E5" s="2"/>
      <c r="F5" s="2"/>
      <c r="G5" s="2"/>
      <c r="H5" s="2"/>
      <c r="I5" s="23"/>
      <c r="J5" s="562"/>
    </row>
    <row r="6" spans="2:10" x14ac:dyDescent="0.2">
      <c r="B6" s="3" t="s">
        <v>180</v>
      </c>
      <c r="C6" s="162"/>
      <c r="D6" s="1"/>
      <c r="E6" s="2"/>
      <c r="F6" s="2"/>
      <c r="G6" s="2"/>
      <c r="H6" s="134"/>
      <c r="I6" s="23"/>
      <c r="J6" s="562"/>
    </row>
    <row r="7" spans="2:10" ht="14" x14ac:dyDescent="0.2">
      <c r="B7" s="2"/>
      <c r="C7" s="1"/>
      <c r="D7" s="1"/>
      <c r="E7" s="2"/>
      <c r="F7" s="2"/>
      <c r="G7" s="60"/>
      <c r="H7" s="65"/>
      <c r="I7" s="23"/>
      <c r="J7" s="562"/>
    </row>
    <row r="8" spans="2:10" ht="25" customHeight="1" x14ac:dyDescent="0.2">
      <c r="B8" s="2"/>
      <c r="C8" s="2"/>
      <c r="E8" s="1" t="s">
        <v>79</v>
      </c>
      <c r="F8" s="560" t="str">
        <f>'補助事業概要説明書(別添１)１～２'!G7&amp;""</f>
        <v/>
      </c>
      <c r="G8" s="560"/>
      <c r="H8" s="560"/>
      <c r="I8" s="23"/>
      <c r="J8" s="562"/>
    </row>
    <row r="9" spans="2:10" ht="25" customHeight="1" x14ac:dyDescent="0.2">
      <c r="B9" s="2"/>
      <c r="C9" s="2"/>
      <c r="E9" s="1"/>
      <c r="F9" s="560" t="str">
        <f>'補助事業概要説明書(別添１)１～２'!O7&amp;""</f>
        <v/>
      </c>
      <c r="G9" s="560"/>
      <c r="H9" s="560"/>
      <c r="I9" s="23"/>
      <c r="J9" s="562"/>
    </row>
    <row r="10" spans="2:10" ht="30" customHeight="1" x14ac:dyDescent="0.2">
      <c r="B10" s="2"/>
      <c r="C10" s="2"/>
      <c r="D10" s="1" t="s">
        <v>62</v>
      </c>
      <c r="E10" s="1" t="s">
        <v>80</v>
      </c>
      <c r="F10" s="565" t="str">
        <f>'補助事業概要説明書(別添１)１～２'!L5&amp;""</f>
        <v/>
      </c>
      <c r="G10" s="566"/>
      <c r="H10" s="567"/>
      <c r="I10" s="23"/>
      <c r="J10" s="562"/>
    </row>
    <row r="11" spans="2:10" x14ac:dyDescent="0.2">
      <c r="B11" s="2"/>
      <c r="C11" s="2"/>
      <c r="D11" s="2"/>
      <c r="E11" s="1" t="s">
        <v>72</v>
      </c>
      <c r="F11" s="568" t="str">
        <f>'補助事業概要説明書(別添１)１～２'!D6&amp;"　"&amp;'補助事業概要説明書(別添１)１～２'!H6&amp;"　"&amp;'補助事業概要説明書(別添１)１～２'!K6&amp;""</f>
        <v>　　</v>
      </c>
      <c r="G11" s="569"/>
      <c r="H11" s="570"/>
      <c r="I11" s="23"/>
      <c r="J11" s="562"/>
    </row>
    <row r="12" spans="2:10" ht="14" x14ac:dyDescent="0.2">
      <c r="B12" s="2"/>
      <c r="C12" s="2"/>
      <c r="D12" s="2"/>
      <c r="E12" s="1"/>
      <c r="F12" s="2"/>
      <c r="H12" s="133"/>
      <c r="I12" s="25"/>
      <c r="J12"/>
    </row>
    <row r="13" spans="2:10" ht="32.25" customHeight="1" x14ac:dyDescent="0.2">
      <c r="B13" s="2"/>
      <c r="C13" s="2"/>
      <c r="D13" s="2"/>
      <c r="E13" s="2"/>
      <c r="F13" s="2"/>
      <c r="G13" s="2"/>
      <c r="H13" s="2"/>
      <c r="I13" s="23"/>
      <c r="J13"/>
    </row>
    <row r="14" spans="2:10" ht="45" customHeight="1" x14ac:dyDescent="0.2">
      <c r="B14" s="575" t="s">
        <v>463</v>
      </c>
      <c r="C14" s="575"/>
      <c r="D14" s="575"/>
      <c r="E14" s="575"/>
      <c r="F14" s="575"/>
      <c r="G14" s="575"/>
      <c r="H14" s="575"/>
      <c r="I14" s="26"/>
      <c r="J14" s="164"/>
    </row>
    <row r="15" spans="2:10" ht="150" customHeight="1" x14ac:dyDescent="0.2">
      <c r="B15" s="576" t="s">
        <v>580</v>
      </c>
      <c r="C15" s="576"/>
      <c r="D15" s="576"/>
      <c r="E15" s="576"/>
      <c r="F15" s="576"/>
      <c r="G15" s="576"/>
      <c r="H15" s="576"/>
      <c r="I15" s="23"/>
      <c r="J15" s="164"/>
    </row>
    <row r="16" spans="2:10" x14ac:dyDescent="0.2">
      <c r="B16" s="577" t="s">
        <v>3</v>
      </c>
      <c r="C16" s="577"/>
      <c r="D16" s="577"/>
      <c r="E16" s="577"/>
      <c r="F16" s="577"/>
      <c r="G16" s="577"/>
      <c r="H16" s="577"/>
      <c r="I16" s="25"/>
      <c r="J16" s="164"/>
    </row>
    <row r="17" spans="2:10" ht="13.5" customHeight="1" x14ac:dyDescent="0.2">
      <c r="B17" s="2" t="s">
        <v>66</v>
      </c>
      <c r="C17" s="2"/>
      <c r="D17" s="2"/>
      <c r="E17" s="2"/>
      <c r="F17" s="2"/>
      <c r="G17" s="2"/>
      <c r="H17" s="2"/>
      <c r="I17" s="23"/>
      <c r="J17" s="165"/>
    </row>
    <row r="18" spans="2:10" ht="39" customHeight="1" x14ac:dyDescent="0.2">
      <c r="B18" s="2"/>
      <c r="C18" s="578" t="str">
        <f>'補助事業概要説明書(別添１)１～２'!N6&amp;""</f>
        <v/>
      </c>
      <c r="D18" s="578"/>
      <c r="E18" s="578"/>
      <c r="F18" s="578"/>
      <c r="G18" s="578"/>
      <c r="H18" s="578"/>
      <c r="I18" s="23"/>
      <c r="J18" s="243" t="s">
        <v>342</v>
      </c>
    </row>
    <row r="19" spans="2:10" x14ac:dyDescent="0.2">
      <c r="B19" s="2"/>
      <c r="C19" s="2"/>
      <c r="D19" s="2"/>
      <c r="E19" s="2"/>
      <c r="F19" s="2"/>
      <c r="G19" s="2"/>
      <c r="H19" s="2"/>
      <c r="I19" s="23"/>
      <c r="J19" s="163"/>
    </row>
    <row r="20" spans="2:10" x14ac:dyDescent="0.2">
      <c r="B20" s="2" t="s">
        <v>4</v>
      </c>
      <c r="C20" s="2"/>
      <c r="D20" s="2"/>
      <c r="E20" s="2"/>
      <c r="F20" s="2"/>
      <c r="G20" s="2"/>
      <c r="H20" s="2"/>
      <c r="I20" s="23"/>
      <c r="J20" s="164"/>
    </row>
    <row r="21" spans="2:10" x14ac:dyDescent="0.2">
      <c r="B21" s="2"/>
      <c r="C21" s="2" t="s">
        <v>5</v>
      </c>
      <c r="D21" s="2"/>
      <c r="E21" s="2"/>
      <c r="F21" s="2"/>
      <c r="G21" s="2"/>
      <c r="H21" s="2"/>
      <c r="I21" s="23"/>
      <c r="J21" s="164"/>
    </row>
    <row r="22" spans="2:10" ht="15" customHeight="1" x14ac:dyDescent="0.2">
      <c r="B22" s="2"/>
      <c r="C22" s="2"/>
      <c r="D22" s="2"/>
      <c r="E22" s="2"/>
      <c r="F22" s="2"/>
      <c r="G22" s="2"/>
      <c r="H22" s="2"/>
      <c r="I22" s="23"/>
      <c r="J22" s="164"/>
    </row>
    <row r="23" spans="2:10" x14ac:dyDescent="0.2">
      <c r="B23" s="2" t="s">
        <v>6</v>
      </c>
      <c r="C23" s="2"/>
      <c r="D23" s="2"/>
      <c r="E23" s="2"/>
      <c r="F23" s="2"/>
      <c r="G23" s="2"/>
      <c r="H23" s="2"/>
      <c r="I23" s="23"/>
      <c r="J23" s="164"/>
    </row>
    <row r="24" spans="2:10" x14ac:dyDescent="0.2">
      <c r="B24" s="2"/>
      <c r="C24" s="2" t="s">
        <v>5</v>
      </c>
      <c r="D24" s="2"/>
      <c r="E24" s="2"/>
      <c r="F24" s="2"/>
      <c r="G24" s="2"/>
      <c r="H24" s="2"/>
      <c r="I24" s="23"/>
      <c r="J24" s="164"/>
    </row>
    <row r="25" spans="2:10" ht="15" customHeight="1" x14ac:dyDescent="0.2">
      <c r="B25" s="2"/>
      <c r="C25" s="2"/>
      <c r="D25" s="2"/>
      <c r="E25" s="2"/>
      <c r="F25" s="2"/>
      <c r="G25" s="2"/>
      <c r="H25" s="2"/>
      <c r="I25" s="23"/>
      <c r="J25" s="165"/>
    </row>
    <row r="26" spans="2:10" x14ac:dyDescent="0.2">
      <c r="B26" s="2" t="s">
        <v>7</v>
      </c>
      <c r="C26" s="2"/>
      <c r="D26" s="2"/>
      <c r="E26" s="2"/>
      <c r="F26" s="2"/>
      <c r="G26" s="2"/>
      <c r="H26" s="2"/>
      <c r="I26" s="23"/>
      <c r="J26" s="571" t="s">
        <v>343</v>
      </c>
    </row>
    <row r="27" spans="2:10" ht="13.5" customHeight="1" x14ac:dyDescent="0.2">
      <c r="B27" s="2"/>
      <c r="C27" s="2" t="s">
        <v>8</v>
      </c>
      <c r="D27" s="126">
        <f>'様式第１（別紙１・２） '!C9</f>
        <v>0</v>
      </c>
      <c r="E27" s="2" t="s">
        <v>12</v>
      </c>
      <c r="G27" s="2"/>
      <c r="H27" s="2"/>
      <c r="I27" s="23"/>
      <c r="J27" s="572"/>
    </row>
    <row r="28" spans="2:10" x14ac:dyDescent="0.2">
      <c r="B28" s="2"/>
      <c r="C28" s="2" t="s">
        <v>10</v>
      </c>
      <c r="D28" s="126">
        <f>'様式第１（別紙１・２） '!D9</f>
        <v>0</v>
      </c>
      <c r="E28" s="2" t="s">
        <v>12</v>
      </c>
      <c r="F28" s="33"/>
      <c r="G28" s="2"/>
      <c r="H28" s="2"/>
      <c r="I28" s="23"/>
      <c r="J28" s="572"/>
    </row>
    <row r="29" spans="2:10" x14ac:dyDescent="0.2">
      <c r="B29" s="2"/>
      <c r="C29" s="2" t="s">
        <v>9</v>
      </c>
      <c r="D29" s="126">
        <f>'様式第１（別紙１・２） '!F9</f>
        <v>0</v>
      </c>
      <c r="E29" s="2" t="s">
        <v>12</v>
      </c>
      <c r="G29" s="2"/>
      <c r="H29" s="2"/>
      <c r="I29" s="23"/>
      <c r="J29" s="163"/>
    </row>
    <row r="30" spans="2:10" x14ac:dyDescent="0.2">
      <c r="B30" s="2"/>
      <c r="C30" s="2"/>
      <c r="D30" s="1"/>
      <c r="E30" s="2"/>
      <c r="F30" s="2"/>
      <c r="G30" s="2"/>
      <c r="H30" s="2"/>
      <c r="I30" s="23"/>
      <c r="J30" s="164"/>
    </row>
    <row r="31" spans="2:10" x14ac:dyDescent="0.2">
      <c r="B31" s="3" t="s">
        <v>46</v>
      </c>
      <c r="C31" s="2"/>
      <c r="D31" s="1"/>
      <c r="E31" s="2"/>
      <c r="F31" s="2"/>
      <c r="G31" s="2"/>
      <c r="H31" s="2"/>
      <c r="I31" s="23"/>
      <c r="J31" s="164"/>
    </row>
    <row r="32" spans="2:10" x14ac:dyDescent="0.2">
      <c r="B32" s="2"/>
      <c r="C32" s="2"/>
      <c r="D32" s="1"/>
      <c r="E32" s="2"/>
      <c r="F32" s="2"/>
      <c r="G32" s="2"/>
      <c r="H32" s="2"/>
      <c r="I32" s="23"/>
      <c r="J32" s="164"/>
    </row>
    <row r="33" spans="2:10" ht="15" customHeight="1" x14ac:dyDescent="0.2">
      <c r="B33" s="34" t="s">
        <v>47</v>
      </c>
      <c r="C33" s="2"/>
      <c r="D33" s="2"/>
      <c r="E33" s="2"/>
      <c r="F33" s="2"/>
      <c r="G33" s="2"/>
      <c r="H33" s="2"/>
      <c r="I33" s="23"/>
      <c r="J33" s="166"/>
    </row>
    <row r="34" spans="2:10" ht="15" customHeight="1" x14ac:dyDescent="0.2">
      <c r="B34" s="3"/>
      <c r="C34" s="2"/>
      <c r="D34" s="2"/>
      <c r="E34" s="2"/>
      <c r="F34" s="2"/>
      <c r="G34" s="2"/>
      <c r="H34" s="2"/>
      <c r="I34" s="23"/>
      <c r="J34" s="165"/>
    </row>
    <row r="35" spans="2:10" x14ac:dyDescent="0.2">
      <c r="B35" s="2" t="s">
        <v>67</v>
      </c>
      <c r="C35" s="2"/>
      <c r="D35" s="2"/>
      <c r="E35" s="2"/>
      <c r="F35" s="2"/>
      <c r="G35" s="2"/>
      <c r="H35" s="2"/>
      <c r="I35" s="23"/>
      <c r="J35" s="573" t="s">
        <v>462</v>
      </c>
    </row>
    <row r="36" spans="2:10" x14ac:dyDescent="0.2">
      <c r="B36" s="2"/>
      <c r="C36" s="244" t="s">
        <v>11</v>
      </c>
      <c r="D36" s="561">
        <v>45688</v>
      </c>
      <c r="E36" s="561"/>
      <c r="F36" s="2"/>
      <c r="G36" s="2"/>
      <c r="H36" s="2"/>
      <c r="I36" s="23"/>
      <c r="J36" s="574"/>
    </row>
    <row r="37" spans="2:10" x14ac:dyDescent="0.2">
      <c r="B37" s="2"/>
      <c r="C37" s="244"/>
      <c r="D37" s="2"/>
      <c r="E37" s="35"/>
      <c r="F37" s="2"/>
      <c r="G37" s="2"/>
      <c r="H37" s="2"/>
      <c r="I37" s="23"/>
      <c r="J37" s="574"/>
    </row>
    <row r="38" spans="2:10" x14ac:dyDescent="0.2">
      <c r="B38" s="2"/>
      <c r="C38" s="2"/>
      <c r="D38" s="2"/>
      <c r="E38" s="2"/>
      <c r="F38" s="2"/>
      <c r="G38" s="2"/>
      <c r="H38" s="2"/>
      <c r="I38" s="23"/>
      <c r="J38" s="167"/>
    </row>
    <row r="39" spans="2:10" ht="102" customHeight="1" x14ac:dyDescent="0.2">
      <c r="B39" s="563" t="s">
        <v>68</v>
      </c>
      <c r="C39" s="564"/>
      <c r="D39" s="564"/>
      <c r="E39" s="564"/>
      <c r="F39" s="564"/>
      <c r="G39" s="564"/>
      <c r="H39" s="2"/>
      <c r="I39" s="23"/>
      <c r="J39" s="164"/>
    </row>
  </sheetData>
  <sheetProtection algorithmName="SHA-512" hashValue="243PL5KUXYAHDHcll34aY7RODSSp3+gKcVP1G0GMZlHzGBXd14F/x/jFSLpoa9TTqKzWmvdwkCYeKbleII4K2g==" saltValue="TT3X+7txdx0tr8JBxp0Sog==" spinCount="100000" sheet="1" insertColumns="0" insertRows="0" deleteColumns="0" deleteRows="0"/>
  <mergeCells count="13">
    <mergeCell ref="F8:H8"/>
    <mergeCell ref="D36:E36"/>
    <mergeCell ref="J3:J11"/>
    <mergeCell ref="B39:G39"/>
    <mergeCell ref="F9:H9"/>
    <mergeCell ref="F10:H10"/>
    <mergeCell ref="F11:H11"/>
    <mergeCell ref="J26:J28"/>
    <mergeCell ref="J35:J37"/>
    <mergeCell ref="B14:H14"/>
    <mergeCell ref="B15:H15"/>
    <mergeCell ref="B16:H16"/>
    <mergeCell ref="C18:H18"/>
  </mergeCells>
  <phoneticPr fontId="1"/>
  <conditionalFormatting sqref="C18:H18">
    <cfRule type="containsBlanks" dxfId="107" priority="2">
      <formula>LEN(TRIM(C18))=0</formula>
    </cfRule>
  </conditionalFormatting>
  <conditionalFormatting sqref="D27:D29">
    <cfRule type="cellIs" dxfId="106" priority="13" operator="equal">
      <formula>0</formula>
    </cfRule>
  </conditionalFormatting>
  <conditionalFormatting sqref="H4 F8:H11">
    <cfRule type="containsBlanks" dxfId="105" priority="1">
      <formula>LEN(TRIM(F4))=0</formula>
    </cfRule>
  </conditionalFormatting>
  <dataValidations count="1">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s>
  <pageMargins left="0.74803149606299213" right="0.15748031496062992" top="0.55118110236220474" bottom="0.43307086614173229" header="0.31496062992125984" footer="0.15748031496062992"/>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I31"/>
  <sheetViews>
    <sheetView showGridLines="0" zoomScaleNormal="100" zoomScaleSheetLayoutView="100" workbookViewId="0"/>
  </sheetViews>
  <sheetFormatPr defaultColWidth="9" defaultRowHeight="13" x14ac:dyDescent="0.2"/>
  <cols>
    <col min="1" max="1" width="2.6328125" style="31" customWidth="1"/>
    <col min="2" max="2" width="18.6328125" style="31" customWidth="1"/>
    <col min="3" max="7" width="14.81640625" style="31" customWidth="1"/>
    <col min="8" max="8" width="1.08984375" style="31" customWidth="1"/>
    <col min="9" max="9" width="72.81640625" style="161" customWidth="1"/>
    <col min="10" max="16384" width="9" style="31"/>
  </cols>
  <sheetData>
    <row r="1" spans="2:9" s="30" customFormat="1" ht="45.75" customHeight="1" x14ac:dyDescent="0.2"/>
    <row r="2" spans="2:9" x14ac:dyDescent="0.2">
      <c r="F2" s="15"/>
      <c r="G2" s="161"/>
      <c r="I2" s="31"/>
    </row>
    <row r="3" spans="2:9" ht="14" x14ac:dyDescent="0.2">
      <c r="B3" s="18" t="s">
        <v>48</v>
      </c>
    </row>
    <row r="4" spans="2:9" x14ac:dyDescent="0.2">
      <c r="B4" s="580" t="s">
        <v>49</v>
      </c>
      <c r="C4" s="580"/>
      <c r="D4" s="580"/>
      <c r="E4" s="580"/>
      <c r="F4" s="580"/>
      <c r="G4" s="580"/>
      <c r="H4" s="152"/>
    </row>
    <row r="5" spans="2:9" x14ac:dyDescent="0.2">
      <c r="B5" s="19"/>
      <c r="G5" s="28"/>
      <c r="H5" s="28"/>
    </row>
    <row r="6" spans="2:9" x14ac:dyDescent="0.2">
      <c r="B6" s="581" t="s">
        <v>50</v>
      </c>
      <c r="C6" s="581"/>
      <c r="D6" s="581"/>
      <c r="E6" s="581"/>
      <c r="F6" s="581"/>
      <c r="G6" s="28"/>
      <c r="H6" s="28"/>
    </row>
    <row r="7" spans="2:9" s="20" customFormat="1" ht="36.5" customHeight="1" x14ac:dyDescent="0.2">
      <c r="B7" s="151" t="s">
        <v>194</v>
      </c>
      <c r="C7" s="151" t="s">
        <v>69</v>
      </c>
      <c r="D7" s="151" t="s">
        <v>70</v>
      </c>
      <c r="E7" s="151" t="s">
        <v>51</v>
      </c>
      <c r="F7" s="151" t="s">
        <v>71</v>
      </c>
      <c r="G7" s="32"/>
      <c r="H7" s="32"/>
      <c r="I7" s="29" t="s">
        <v>2</v>
      </c>
    </row>
    <row r="8" spans="2:9" ht="36.5" customHeight="1" x14ac:dyDescent="0.2">
      <c r="B8" s="21" t="s">
        <v>61</v>
      </c>
      <c r="C8" s="189">
        <f>'支出計画書(別添２)'!$E$91</f>
        <v>0</v>
      </c>
      <c r="D8" s="189">
        <f>C8</f>
        <v>0</v>
      </c>
      <c r="E8" s="190" t="s">
        <v>74</v>
      </c>
      <c r="F8" s="189">
        <f>C8</f>
        <v>0</v>
      </c>
      <c r="G8" s="28"/>
      <c r="H8" s="28"/>
      <c r="I8" s="582" t="s">
        <v>584</v>
      </c>
    </row>
    <row r="9" spans="2:9" ht="36.5" customHeight="1" x14ac:dyDescent="0.2">
      <c r="B9" s="151" t="s">
        <v>55</v>
      </c>
      <c r="C9" s="191">
        <f>SUM(C8:C8)</f>
        <v>0</v>
      </c>
      <c r="D9" s="191">
        <f>SUM(D8:D8)</f>
        <v>0</v>
      </c>
      <c r="E9" s="192"/>
      <c r="F9" s="191">
        <f>SUM(F8:F8)</f>
        <v>0</v>
      </c>
      <c r="G9" s="28"/>
      <c r="H9" s="28"/>
      <c r="I9" s="583"/>
    </row>
    <row r="10" spans="2:9" ht="20.25" customHeight="1" x14ac:dyDescent="0.2">
      <c r="B10" s="19"/>
      <c r="G10" s="28"/>
      <c r="H10" s="28"/>
      <c r="I10" s="584"/>
    </row>
    <row r="11" spans="2:9" x14ac:dyDescent="0.2">
      <c r="B11" s="19"/>
      <c r="G11" s="28"/>
      <c r="H11" s="28"/>
    </row>
    <row r="12" spans="2:9" x14ac:dyDescent="0.2">
      <c r="B12" s="19"/>
      <c r="G12" s="28"/>
      <c r="H12" s="28"/>
    </row>
    <row r="13" spans="2:9" x14ac:dyDescent="0.2">
      <c r="B13" s="19"/>
      <c r="G13" s="28"/>
      <c r="H13" s="28"/>
    </row>
    <row r="14" spans="2:9" x14ac:dyDescent="0.2">
      <c r="B14" s="19"/>
      <c r="G14" s="28"/>
      <c r="H14" s="28"/>
    </row>
    <row r="15" spans="2:9" x14ac:dyDescent="0.2">
      <c r="B15" s="19"/>
      <c r="G15" s="28"/>
      <c r="H15" s="28"/>
    </row>
    <row r="16" spans="2:9" x14ac:dyDescent="0.2">
      <c r="B16" s="19"/>
      <c r="H16" s="28"/>
    </row>
    <row r="17" spans="2:9" x14ac:dyDescent="0.2">
      <c r="B17" s="19"/>
    </row>
    <row r="18" spans="2:9" ht="14" x14ac:dyDescent="0.2">
      <c r="B18" s="18" t="s">
        <v>52</v>
      </c>
    </row>
    <row r="19" spans="2:9" x14ac:dyDescent="0.2">
      <c r="B19" s="580" t="s">
        <v>53</v>
      </c>
      <c r="C19" s="580"/>
      <c r="D19" s="580"/>
      <c r="E19" s="580"/>
      <c r="F19" s="580"/>
      <c r="G19" s="580"/>
    </row>
    <row r="20" spans="2:9" x14ac:dyDescent="0.2">
      <c r="B20" s="19"/>
      <c r="H20" s="28"/>
    </row>
    <row r="21" spans="2:9" x14ac:dyDescent="0.2">
      <c r="B21" s="19"/>
      <c r="H21" s="28"/>
    </row>
    <row r="22" spans="2:9" x14ac:dyDescent="0.2">
      <c r="B22" s="581" t="s">
        <v>50</v>
      </c>
      <c r="C22" s="581"/>
      <c r="D22" s="581"/>
      <c r="E22" s="581"/>
      <c r="F22" s="581"/>
      <c r="G22" s="581"/>
      <c r="H22" s="28"/>
    </row>
    <row r="23" spans="2:9" ht="21" customHeight="1" x14ac:dyDescent="0.2">
      <c r="B23" s="579" t="s">
        <v>75</v>
      </c>
      <c r="C23" s="579" t="s">
        <v>54</v>
      </c>
      <c r="D23" s="579"/>
      <c r="E23" s="579"/>
      <c r="F23" s="579"/>
      <c r="G23" s="579"/>
      <c r="H23" s="28"/>
      <c r="I23" s="573" t="s">
        <v>502</v>
      </c>
    </row>
    <row r="24" spans="2:9" ht="21" customHeight="1" x14ac:dyDescent="0.2">
      <c r="B24" s="579"/>
      <c r="C24" s="22" t="s">
        <v>56</v>
      </c>
      <c r="D24" s="22" t="s">
        <v>57</v>
      </c>
      <c r="E24" s="22" t="s">
        <v>58</v>
      </c>
      <c r="F24" s="22" t="s">
        <v>59</v>
      </c>
      <c r="G24" s="22" t="s">
        <v>60</v>
      </c>
      <c r="H24" s="28"/>
      <c r="I24" s="574"/>
    </row>
    <row r="25" spans="2:9" ht="39.5" customHeight="1" x14ac:dyDescent="0.2">
      <c r="B25" s="21" t="s">
        <v>61</v>
      </c>
      <c r="C25" s="36">
        <f>(F8/8)*1</f>
        <v>0</v>
      </c>
      <c r="D25" s="36">
        <f>(F8/8)*3</f>
        <v>0</v>
      </c>
      <c r="E25" s="36">
        <f>(F8/8)*3</f>
        <v>0</v>
      </c>
      <c r="F25" s="36">
        <f>(F8/8)*1</f>
        <v>0</v>
      </c>
      <c r="G25" s="189">
        <f>SUM(C25:F25)</f>
        <v>0</v>
      </c>
      <c r="H25" s="28"/>
      <c r="I25" s="574"/>
    </row>
    <row r="26" spans="2:9" ht="39.5" customHeight="1" x14ac:dyDescent="0.2">
      <c r="B26" s="151" t="s">
        <v>55</v>
      </c>
      <c r="C26" s="191">
        <f>SUM(C25:C25)</f>
        <v>0</v>
      </c>
      <c r="D26" s="191">
        <f>SUM(D25:D25)</f>
        <v>0</v>
      </c>
      <c r="E26" s="191">
        <f>SUM(E25:E25)</f>
        <v>0</v>
      </c>
      <c r="F26" s="191">
        <f>SUM(F25:F25)</f>
        <v>0</v>
      </c>
      <c r="G26" s="191">
        <f>SUM(G25:G25)</f>
        <v>0</v>
      </c>
      <c r="H26" s="28"/>
      <c r="I26" s="585"/>
    </row>
    <row r="27" spans="2:9" ht="48.75" customHeight="1" x14ac:dyDescent="0.2">
      <c r="G27" s="61" t="str">
        <f>IF(F8=0,"",IF(F8=G25,"","要確認"))</f>
        <v/>
      </c>
      <c r="H27" s="28"/>
    </row>
    <row r="28" spans="2:9" ht="20.25" customHeight="1" x14ac:dyDescent="0.2">
      <c r="G28" s="281" t="str">
        <f>IF(G25=0,"",IF(F8=G25,"","事業費確認"))</f>
        <v/>
      </c>
      <c r="H28" s="28"/>
    </row>
    <row r="29" spans="2:9" x14ac:dyDescent="0.2">
      <c r="G29" s="281" t="str">
        <f>IF(G26=0,"",IF(F9=G26,"","合計金額確認"))</f>
        <v/>
      </c>
      <c r="H29" s="28"/>
    </row>
    <row r="30" spans="2:9" x14ac:dyDescent="0.2">
      <c r="H30" s="28"/>
    </row>
    <row r="31" spans="2:9" x14ac:dyDescent="0.2">
      <c r="H31" s="28"/>
    </row>
  </sheetData>
  <sheetProtection algorithmName="SHA-512" hashValue="jPdbMdcEqdxXXMNNInVUJ6bZYKnmA0r7nDMZVRFY4Vf+egEjiwfuQ09HzrO6Lv8m7+rVmWiRCfK9Kq5V3ekOnw==" saltValue="tNNk5h+/uHzRyLxOE2BL+Q==" spinCount="100000" sheet="1" insertColumns="0" insertRows="0" deleteColumns="0" deleteRows="0"/>
  <mergeCells count="8">
    <mergeCell ref="B23:B24"/>
    <mergeCell ref="C23:G23"/>
    <mergeCell ref="B4:G4"/>
    <mergeCell ref="B6:F6"/>
    <mergeCell ref="I8:I10"/>
    <mergeCell ref="B19:G19"/>
    <mergeCell ref="B22:G22"/>
    <mergeCell ref="I23:I26"/>
  </mergeCells>
  <phoneticPr fontId="1"/>
  <conditionalFormatting sqref="C8 C25:F25">
    <cfRule type="cellIs" dxfId="104" priority="4" operator="equal">
      <formula>""</formula>
    </cfRule>
  </conditionalFormatting>
  <conditionalFormatting sqref="C8:F8 C9:D9 F9 G25:G26">
    <cfRule type="cellIs" dxfId="103" priority="2" operator="equal">
      <formula>0</formula>
    </cfRule>
  </conditionalFormatting>
  <conditionalFormatting sqref="C26:F26">
    <cfRule type="cellIs" dxfId="102" priority="1" operator="equal">
      <formula>0</formula>
    </cfRule>
  </conditionalFormatting>
  <pageMargins left="0.74803149606299213" right="0.15748031496062992" top="0.55118110236220474" bottom="0.43307086614173229" header="0.31496062992125984" footer="0.15748031496062992"/>
  <pageSetup paperSize="9" orientation="portrait" r:id="rId1"/>
  <ignoredErrors>
    <ignoredError sqref="C25:F2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30"/>
  <sheetViews>
    <sheetView showGridLines="0" zoomScaleNormal="100" zoomScaleSheetLayoutView="100" workbookViewId="0"/>
  </sheetViews>
  <sheetFormatPr defaultColWidth="9" defaultRowHeight="13" x14ac:dyDescent="0.2"/>
  <cols>
    <col min="1" max="1" width="1" style="30" customWidth="1"/>
    <col min="2" max="3" width="12.90625" style="30" customWidth="1"/>
    <col min="4" max="7" width="5.08984375" style="30" customWidth="1"/>
    <col min="8" max="8" width="5.81640625" style="30" customWidth="1"/>
    <col min="9" max="9" width="23.1796875" style="30" customWidth="1"/>
    <col min="10" max="10" width="16.36328125" style="30" customWidth="1"/>
    <col min="11" max="11" width="1.36328125" style="30" customWidth="1"/>
    <col min="12" max="12" width="72.453125" style="30" customWidth="1"/>
    <col min="13" max="16384" width="9" style="30"/>
  </cols>
  <sheetData>
    <row r="1" spans="2:12" ht="45.75" customHeight="1" x14ac:dyDescent="0.2"/>
    <row r="2" spans="2:12" x14ac:dyDescent="0.2">
      <c r="B2" s="2" t="s">
        <v>63</v>
      </c>
      <c r="J2" s="15"/>
    </row>
    <row r="3" spans="2:12" ht="23" customHeight="1" x14ac:dyDescent="0.2">
      <c r="B3" s="11" t="s">
        <v>22</v>
      </c>
      <c r="C3" s="16"/>
      <c r="D3" s="16"/>
      <c r="E3" s="16"/>
      <c r="F3" s="16"/>
      <c r="G3" s="16"/>
      <c r="H3" s="16"/>
      <c r="I3" s="16"/>
    </row>
    <row r="4" spans="2:12" ht="14" customHeight="1" x14ac:dyDescent="0.2">
      <c r="B4" s="587" t="s">
        <v>13</v>
      </c>
      <c r="C4" s="587" t="s">
        <v>14</v>
      </c>
      <c r="D4" s="589" t="s">
        <v>15</v>
      </c>
      <c r="E4" s="590"/>
      <c r="F4" s="590"/>
      <c r="G4" s="591"/>
      <c r="H4" s="587" t="s">
        <v>20</v>
      </c>
      <c r="I4" s="587" t="s">
        <v>400</v>
      </c>
      <c r="J4" s="587" t="s">
        <v>21</v>
      </c>
      <c r="L4" s="29" t="s">
        <v>2</v>
      </c>
    </row>
    <row r="5" spans="2:12" ht="14" customHeight="1" x14ac:dyDescent="0.2">
      <c r="B5" s="588"/>
      <c r="C5" s="588"/>
      <c r="D5" s="17" t="s">
        <v>16</v>
      </c>
      <c r="E5" s="17" t="s">
        <v>17</v>
      </c>
      <c r="F5" s="17" t="s">
        <v>18</v>
      </c>
      <c r="G5" s="17" t="s">
        <v>19</v>
      </c>
      <c r="H5" s="588"/>
      <c r="I5" s="588"/>
      <c r="J5" s="588"/>
      <c r="L5" s="153" t="s">
        <v>76</v>
      </c>
    </row>
    <row r="6" spans="2:12" ht="33.5" customHeight="1" x14ac:dyDescent="0.2">
      <c r="B6" s="499"/>
      <c r="C6" s="499"/>
      <c r="D6" s="500"/>
      <c r="E6" s="501"/>
      <c r="F6" s="501"/>
      <c r="G6" s="501"/>
      <c r="H6" s="500"/>
      <c r="I6" s="501"/>
      <c r="J6" s="501"/>
      <c r="L6" s="586" t="s">
        <v>85</v>
      </c>
    </row>
    <row r="7" spans="2:12" ht="33.5" customHeight="1" x14ac:dyDescent="0.2">
      <c r="B7" s="499"/>
      <c r="C7" s="499"/>
      <c r="D7" s="500"/>
      <c r="E7" s="501"/>
      <c r="F7" s="501"/>
      <c r="G7" s="501"/>
      <c r="H7" s="500"/>
      <c r="I7" s="501"/>
      <c r="J7" s="501"/>
      <c r="L7" s="586"/>
    </row>
    <row r="8" spans="2:12" ht="33.5" customHeight="1" x14ac:dyDescent="0.2">
      <c r="B8" s="499"/>
      <c r="C8" s="499"/>
      <c r="D8" s="500"/>
      <c r="E8" s="501"/>
      <c r="F8" s="501"/>
      <c r="G8" s="501"/>
      <c r="H8" s="500"/>
      <c r="I8" s="501"/>
      <c r="J8" s="501"/>
      <c r="L8" s="91" t="s">
        <v>344</v>
      </c>
    </row>
    <row r="9" spans="2:12" ht="33.5" customHeight="1" x14ac:dyDescent="0.2">
      <c r="B9" s="499"/>
      <c r="C9" s="499"/>
      <c r="D9" s="500"/>
      <c r="E9" s="501"/>
      <c r="F9" s="501"/>
      <c r="G9" s="501"/>
      <c r="H9" s="500"/>
      <c r="I9" s="501"/>
      <c r="J9" s="501"/>
    </row>
    <row r="10" spans="2:12" ht="33.5" customHeight="1" x14ac:dyDescent="0.2">
      <c r="B10" s="499"/>
      <c r="C10" s="499"/>
      <c r="D10" s="500"/>
      <c r="E10" s="501"/>
      <c r="F10" s="501"/>
      <c r="G10" s="501"/>
      <c r="H10" s="500"/>
      <c r="I10" s="501"/>
      <c r="J10" s="501"/>
    </row>
    <row r="11" spans="2:12" ht="33.5" customHeight="1" x14ac:dyDescent="0.2">
      <c r="B11" s="499"/>
      <c r="C11" s="499"/>
      <c r="D11" s="500"/>
      <c r="E11" s="501"/>
      <c r="F11" s="501"/>
      <c r="G11" s="501"/>
      <c r="H11" s="500"/>
      <c r="I11" s="501"/>
      <c r="J11" s="501"/>
    </row>
    <row r="12" spans="2:12" ht="33.5" customHeight="1" x14ac:dyDescent="0.2">
      <c r="B12" s="499"/>
      <c r="C12" s="499"/>
      <c r="D12" s="500"/>
      <c r="E12" s="501"/>
      <c r="F12" s="501"/>
      <c r="G12" s="501"/>
      <c r="H12" s="500"/>
      <c r="I12" s="501"/>
      <c r="J12" s="501"/>
    </row>
    <row r="13" spans="2:12" ht="33.5" customHeight="1" x14ac:dyDescent="0.2">
      <c r="B13" s="499"/>
      <c r="C13" s="499"/>
      <c r="D13" s="500"/>
      <c r="E13" s="501"/>
      <c r="F13" s="501"/>
      <c r="G13" s="501"/>
      <c r="H13" s="500"/>
      <c r="I13" s="501"/>
      <c r="J13" s="501"/>
    </row>
    <row r="14" spans="2:12" ht="33.5" customHeight="1" x14ac:dyDescent="0.2">
      <c r="B14" s="499"/>
      <c r="C14" s="499"/>
      <c r="D14" s="500"/>
      <c r="E14" s="501"/>
      <c r="F14" s="501"/>
      <c r="G14" s="501"/>
      <c r="H14" s="500"/>
      <c r="I14" s="501"/>
      <c r="J14" s="501"/>
    </row>
    <row r="15" spans="2:12" ht="33.5" customHeight="1" x14ac:dyDescent="0.2">
      <c r="B15" s="499"/>
      <c r="C15" s="499"/>
      <c r="D15" s="500"/>
      <c r="E15" s="501"/>
      <c r="F15" s="501"/>
      <c r="G15" s="501"/>
      <c r="H15" s="500"/>
      <c r="I15" s="501"/>
      <c r="J15" s="501"/>
    </row>
    <row r="16" spans="2:12" ht="33.5" customHeight="1" x14ac:dyDescent="0.2">
      <c r="B16" s="499"/>
      <c r="C16" s="499"/>
      <c r="D16" s="500"/>
      <c r="E16" s="501"/>
      <c r="F16" s="501"/>
      <c r="G16" s="501"/>
      <c r="H16" s="500"/>
      <c r="I16" s="501"/>
      <c r="J16" s="501"/>
    </row>
    <row r="17" spans="2:10" ht="33.5" customHeight="1" x14ac:dyDescent="0.2">
      <c r="B17" s="499"/>
      <c r="C17" s="499"/>
      <c r="D17" s="500"/>
      <c r="E17" s="501"/>
      <c r="F17" s="501"/>
      <c r="G17" s="501"/>
      <c r="H17" s="500"/>
      <c r="I17" s="501"/>
      <c r="J17" s="501"/>
    </row>
    <row r="18" spans="2:10" ht="33.5" customHeight="1" x14ac:dyDescent="0.2">
      <c r="B18" s="499"/>
      <c r="C18" s="499"/>
      <c r="D18" s="500"/>
      <c r="E18" s="501"/>
      <c r="F18" s="501"/>
      <c r="G18" s="501"/>
      <c r="H18" s="500"/>
      <c r="I18" s="501"/>
      <c r="J18" s="501"/>
    </row>
    <row r="19" spans="2:10" ht="33.5" customHeight="1" x14ac:dyDescent="0.2">
      <c r="B19" s="499"/>
      <c r="C19" s="499"/>
      <c r="D19" s="500"/>
      <c r="E19" s="501"/>
      <c r="F19" s="501"/>
      <c r="G19" s="501"/>
      <c r="H19" s="500"/>
      <c r="I19" s="501"/>
      <c r="J19" s="501"/>
    </row>
    <row r="20" spans="2:10" ht="33.5" customHeight="1" x14ac:dyDescent="0.2">
      <c r="B20" s="499"/>
      <c r="C20" s="499"/>
      <c r="D20" s="500"/>
      <c r="E20" s="501"/>
      <c r="F20" s="501"/>
      <c r="G20" s="501"/>
      <c r="H20" s="500"/>
      <c r="I20" s="501"/>
      <c r="J20" s="501"/>
    </row>
    <row r="21" spans="2:10" ht="33.5" customHeight="1" x14ac:dyDescent="0.2">
      <c r="B21" s="499"/>
      <c r="C21" s="499"/>
      <c r="D21" s="500"/>
      <c r="E21" s="501"/>
      <c r="F21" s="501"/>
      <c r="G21" s="501"/>
      <c r="H21" s="500"/>
      <c r="I21" s="501"/>
      <c r="J21" s="501"/>
    </row>
    <row r="22" spans="2:10" ht="33.5" customHeight="1" x14ac:dyDescent="0.2">
      <c r="B22" s="499"/>
      <c r="C22" s="499"/>
      <c r="D22" s="500"/>
      <c r="E22" s="501"/>
      <c r="F22" s="501"/>
      <c r="G22" s="501"/>
      <c r="H22" s="500"/>
      <c r="I22" s="501"/>
      <c r="J22" s="501"/>
    </row>
    <row r="23" spans="2:10" ht="33.5" customHeight="1" x14ac:dyDescent="0.2">
      <c r="B23" s="499"/>
      <c r="C23" s="499"/>
      <c r="D23" s="500"/>
      <c r="E23" s="501"/>
      <c r="F23" s="501"/>
      <c r="G23" s="501"/>
      <c r="H23" s="500"/>
      <c r="I23" s="501"/>
      <c r="J23" s="501"/>
    </row>
    <row r="24" spans="2:10" ht="33.5" customHeight="1" x14ac:dyDescent="0.2">
      <c r="B24" s="499"/>
      <c r="C24" s="499"/>
      <c r="D24" s="500"/>
      <c r="E24" s="501"/>
      <c r="F24" s="501"/>
      <c r="G24" s="501"/>
      <c r="H24" s="500"/>
      <c r="I24" s="501"/>
      <c r="J24" s="501"/>
    </row>
    <row r="25" spans="2:10" ht="33.5" customHeight="1" x14ac:dyDescent="0.2">
      <c r="B25" s="499"/>
      <c r="C25" s="499"/>
      <c r="D25" s="500"/>
      <c r="E25" s="501"/>
      <c r="F25" s="501"/>
      <c r="G25" s="501"/>
      <c r="H25" s="500"/>
      <c r="I25" s="501"/>
      <c r="J25" s="501"/>
    </row>
    <row r="26" spans="2:10" ht="6" customHeight="1" x14ac:dyDescent="0.2">
      <c r="B26" s="2"/>
      <c r="C26" s="2"/>
      <c r="D26" s="2"/>
      <c r="E26" s="2"/>
      <c r="F26" s="2"/>
      <c r="G26" s="2"/>
      <c r="H26" s="2"/>
      <c r="I26" s="2"/>
      <c r="J26" s="2"/>
    </row>
    <row r="27" spans="2:10" ht="20.5" customHeight="1" x14ac:dyDescent="0.2">
      <c r="B27" s="563" t="s">
        <v>583</v>
      </c>
      <c r="C27" s="563"/>
      <c r="D27" s="563"/>
      <c r="E27" s="563"/>
      <c r="F27" s="563"/>
      <c r="G27" s="563"/>
      <c r="H27" s="563"/>
      <c r="I27" s="563"/>
      <c r="J27" s="563"/>
    </row>
    <row r="28" spans="2:10" ht="20.5" customHeight="1" x14ac:dyDescent="0.2">
      <c r="B28" s="563"/>
      <c r="C28" s="563"/>
      <c r="D28" s="563"/>
      <c r="E28" s="563"/>
      <c r="F28" s="563"/>
      <c r="G28" s="563"/>
      <c r="H28" s="563"/>
      <c r="I28" s="563"/>
      <c r="J28" s="563"/>
    </row>
    <row r="29" spans="2:10" ht="20.5" customHeight="1" x14ac:dyDescent="0.2">
      <c r="B29" s="563"/>
      <c r="C29" s="563"/>
      <c r="D29" s="563"/>
      <c r="E29" s="563"/>
      <c r="F29" s="563"/>
      <c r="G29" s="563"/>
      <c r="H29" s="563"/>
      <c r="I29" s="563"/>
      <c r="J29" s="563"/>
    </row>
    <row r="30" spans="2:10" ht="20.5" customHeight="1" x14ac:dyDescent="0.2">
      <c r="B30" s="529"/>
      <c r="C30" s="529"/>
      <c r="D30" s="529"/>
      <c r="E30" s="529"/>
      <c r="F30" s="529"/>
      <c r="G30" s="529"/>
      <c r="H30" s="529"/>
      <c r="I30" s="529"/>
      <c r="J30" s="529"/>
    </row>
  </sheetData>
  <sheetProtection algorithmName="SHA-512" hashValue="/1dsubOsayR0xUX7W1TqMTOz0l5Xj8uwW70Mkmu8JuK7KJagkuuaX10bol5aY6bDGcP9R25cGA1OXclgQPhB6Q==" saltValue="cQpPukUtTyWYlZX1DHGJyw==" spinCount="100000" sheet="1" insertColumns="0" insertRows="0" deleteColumns="0" deleteRows="0"/>
  <mergeCells count="8">
    <mergeCell ref="B27:J30"/>
    <mergeCell ref="L6:L7"/>
    <mergeCell ref="B4:B5"/>
    <mergeCell ref="C4:C5"/>
    <mergeCell ref="D4:G4"/>
    <mergeCell ref="H4:H5"/>
    <mergeCell ref="I4:I5"/>
    <mergeCell ref="J4:J5"/>
  </mergeCells>
  <phoneticPr fontId="1"/>
  <conditionalFormatting sqref="B6:J25">
    <cfRule type="containsBlanks" dxfId="101" priority="7">
      <formula>LEN(TRIM(B6))=0</formula>
    </cfRule>
  </conditionalFormatting>
  <dataValidations count="5">
    <dataValidation type="list" allowBlank="1" showInputMessage="1" showErrorMessage="1" sqref="D6:D25" xr:uid="{00000000-0002-0000-0300-000000000000}">
      <formula1>"T,S,H"</formula1>
    </dataValidation>
    <dataValidation type="list" allowBlank="1" showInputMessage="1" showErrorMessage="1" prompt="M：男性_x000a_F：女性" sqref="H6:H25" xr:uid="{00000000-0002-0000-0300-000001000000}">
      <formula1>"M,F"</formula1>
    </dataValidation>
    <dataValidation imeMode="hiragana" allowBlank="1" showInputMessage="1" showErrorMessage="1" sqref="C6:C25" xr:uid="{00000000-0002-0000-0300-000002000000}"/>
    <dataValidation type="whole" imeMode="halfAlpha" operator="greaterThanOrEqual" allowBlank="1" showInputMessage="1" showErrorMessage="1" sqref="E6:G25" xr:uid="{00000000-0002-0000-0300-000003000000}">
      <formula1>1</formula1>
    </dataValidation>
    <dataValidation imeMode="halfKatakana" allowBlank="1" showInputMessage="1" showErrorMessage="1" prompt="半角ｶﾀｶﾅで入力" sqref="B6:B25" xr:uid="{00000000-0002-0000-0300-000004000000}"/>
  </dataValidations>
  <pageMargins left="0.74803149606299213" right="0.15748031496062992" top="0.55118110236220474" bottom="0.43307086614173229" header="0.31496062992125984" footer="0.15748031496062992"/>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X146"/>
  <sheetViews>
    <sheetView showGridLines="0" zoomScaleNormal="100" zoomScaleSheetLayoutView="40" workbookViewId="0"/>
  </sheetViews>
  <sheetFormatPr defaultColWidth="9" defaultRowHeight="13" x14ac:dyDescent="0.2"/>
  <cols>
    <col min="1" max="1" width="1.81640625" style="62" customWidth="1"/>
    <col min="2" max="3" width="10.81640625" style="40" customWidth="1"/>
    <col min="4" max="4" width="15.81640625" style="40" customWidth="1"/>
    <col min="5" max="5" width="14.54296875" style="40" hidden="1" customWidth="1"/>
    <col min="6" max="6" width="12.26953125" style="40" bestFit="1" customWidth="1"/>
    <col min="7" max="8" width="8.7265625" style="40" bestFit="1" customWidth="1"/>
    <col min="9" max="9" width="12.26953125" style="40" customWidth="1"/>
    <col min="10" max="10" width="4.36328125" style="40" bestFit="1" customWidth="1"/>
    <col min="11" max="11" width="11.6328125" style="40" customWidth="1"/>
    <col min="12" max="12" width="4.90625" style="40" customWidth="1"/>
    <col min="13" max="18" width="16" style="40" customWidth="1"/>
    <col min="19" max="19" width="1.6328125" style="40" customWidth="1"/>
    <col min="20" max="20" width="97.90625" style="40" customWidth="1"/>
    <col min="21" max="21" width="28.81640625" style="40" customWidth="1"/>
    <col min="22" max="22" width="9" style="376" customWidth="1"/>
    <col min="23" max="24" width="9" style="376"/>
    <col min="25" max="16384" width="9" style="40"/>
  </cols>
  <sheetData>
    <row r="1" spans="2:23" ht="50.25" customHeight="1" x14ac:dyDescent="0.2"/>
    <row r="2" spans="2:23" x14ac:dyDescent="0.2">
      <c r="B2" s="40" t="s">
        <v>0</v>
      </c>
      <c r="F2" s="64"/>
      <c r="G2" s="64"/>
      <c r="H2" s="63"/>
      <c r="S2" s="79"/>
    </row>
    <row r="3" spans="2:23" ht="29.25" customHeight="1" x14ac:dyDescent="0.2">
      <c r="B3" s="646" t="s">
        <v>1</v>
      </c>
      <c r="C3" s="646"/>
      <c r="D3" s="646"/>
      <c r="E3" s="646"/>
      <c r="F3" s="646"/>
      <c r="G3" s="646"/>
      <c r="H3" s="646"/>
      <c r="I3" s="646"/>
      <c r="J3" s="646"/>
      <c r="K3" s="646"/>
      <c r="L3" s="646"/>
      <c r="M3" s="646"/>
      <c r="N3" s="646"/>
      <c r="O3" s="646"/>
      <c r="P3" s="646"/>
      <c r="Q3" s="646"/>
      <c r="R3" s="646"/>
      <c r="S3" s="63"/>
    </row>
    <row r="4" spans="2:23" ht="29.25" customHeight="1" x14ac:dyDescent="0.2">
      <c r="B4" s="80" t="s">
        <v>142</v>
      </c>
      <c r="C4" s="80"/>
      <c r="D4" s="80"/>
      <c r="E4" s="80"/>
      <c r="F4" s="81"/>
      <c r="G4" s="63"/>
      <c r="H4" s="63"/>
      <c r="I4" s="101"/>
      <c r="J4" s="101"/>
      <c r="K4" s="101"/>
      <c r="L4" s="101"/>
      <c r="M4" s="101"/>
      <c r="N4" s="101"/>
      <c r="O4" s="101"/>
      <c r="P4" s="101"/>
      <c r="Q4" s="101"/>
      <c r="R4" s="101"/>
      <c r="S4" s="63"/>
      <c r="T4" s="272" t="s">
        <v>2</v>
      </c>
      <c r="V4" s="376" t="s">
        <v>413</v>
      </c>
      <c r="W4" s="376" t="s">
        <v>420</v>
      </c>
    </row>
    <row r="5" spans="2:23" ht="24.9" customHeight="1" x14ac:dyDescent="0.2">
      <c r="B5" s="647" t="s">
        <v>92</v>
      </c>
      <c r="C5" s="648"/>
      <c r="D5" s="252"/>
      <c r="E5" s="497" t="s">
        <v>549</v>
      </c>
      <c r="F5" s="247" t="s">
        <v>112</v>
      </c>
      <c r="G5" s="658"/>
      <c r="H5" s="624"/>
      <c r="I5" s="611"/>
      <c r="J5" s="616" t="s">
        <v>293</v>
      </c>
      <c r="K5" s="616"/>
      <c r="L5" s="606"/>
      <c r="M5" s="607"/>
      <c r="N5" s="607"/>
      <c r="O5" s="607"/>
      <c r="P5" s="607"/>
      <c r="Q5" s="607"/>
      <c r="R5" s="435" t="str">
        <f>IF(L5="","",_xlfn.XLOOKUP(L5,V:V,W:W,"新規申請"))</f>
        <v/>
      </c>
      <c r="S5" s="63"/>
      <c r="T5" s="592" t="s">
        <v>586</v>
      </c>
      <c r="V5" s="376" t="s">
        <v>414</v>
      </c>
      <c r="W5" s="376" t="s">
        <v>420</v>
      </c>
    </row>
    <row r="6" spans="2:23" ht="24.9" customHeight="1" x14ac:dyDescent="0.2">
      <c r="B6" s="204" t="s">
        <v>318</v>
      </c>
      <c r="C6" s="251" t="s">
        <v>166</v>
      </c>
      <c r="D6" s="209"/>
      <c r="E6" s="204"/>
      <c r="F6" s="204" t="s">
        <v>113</v>
      </c>
      <c r="G6" s="205" t="s">
        <v>294</v>
      </c>
      <c r="H6" s="610"/>
      <c r="I6" s="628"/>
      <c r="J6" s="205" t="s">
        <v>295</v>
      </c>
      <c r="K6" s="610"/>
      <c r="L6" s="611"/>
      <c r="M6" s="254" t="s">
        <v>317</v>
      </c>
      <c r="N6" s="617"/>
      <c r="O6" s="618"/>
      <c r="P6" s="618"/>
      <c r="Q6" s="618"/>
      <c r="R6" s="619"/>
      <c r="S6" s="63"/>
      <c r="T6" s="592"/>
      <c r="V6" s="376" t="s">
        <v>415</v>
      </c>
      <c r="W6" s="376" t="s">
        <v>420</v>
      </c>
    </row>
    <row r="7" spans="2:23" ht="24.9" customHeight="1" x14ac:dyDescent="0.2">
      <c r="B7" s="254" t="s">
        <v>114</v>
      </c>
      <c r="C7" s="251" t="s">
        <v>115</v>
      </c>
      <c r="D7" s="253"/>
      <c r="E7" s="298"/>
      <c r="F7" s="298" t="s">
        <v>97</v>
      </c>
      <c r="G7" s="627"/>
      <c r="H7" s="624"/>
      <c r="I7" s="624"/>
      <c r="J7" s="624"/>
      <c r="K7" s="624"/>
      <c r="L7" s="624"/>
      <c r="M7" s="628"/>
      <c r="N7" s="205" t="s">
        <v>98</v>
      </c>
      <c r="O7" s="623"/>
      <c r="P7" s="624"/>
      <c r="Q7" s="624"/>
      <c r="R7" s="611"/>
      <c r="S7" s="63"/>
      <c r="T7" s="592"/>
      <c r="V7" s="376" t="s">
        <v>416</v>
      </c>
      <c r="W7" s="376" t="s">
        <v>420</v>
      </c>
    </row>
    <row r="8" spans="2:23" ht="24.9" customHeight="1" x14ac:dyDescent="0.2">
      <c r="B8" s="620" t="s">
        <v>111</v>
      </c>
      <c r="C8" s="254" t="s">
        <v>316</v>
      </c>
      <c r="D8" s="280"/>
      <c r="E8" s="490"/>
      <c r="F8" s="490" t="s">
        <v>39</v>
      </c>
      <c r="G8" s="610"/>
      <c r="H8" s="612"/>
      <c r="I8" s="610"/>
      <c r="J8" s="612"/>
      <c r="K8" s="610"/>
      <c r="L8" s="612"/>
      <c r="M8" s="226"/>
      <c r="N8" s="226"/>
      <c r="O8" s="226"/>
      <c r="P8" s="226"/>
      <c r="Q8" s="226"/>
      <c r="R8" s="241"/>
      <c r="S8" s="63"/>
      <c r="T8" s="592"/>
      <c r="V8" s="376" t="s">
        <v>417</v>
      </c>
      <c r="W8" s="376" t="s">
        <v>420</v>
      </c>
    </row>
    <row r="9" spans="2:23" ht="24.9" customHeight="1" x14ac:dyDescent="0.2">
      <c r="B9" s="621"/>
      <c r="C9" s="254" t="s">
        <v>316</v>
      </c>
      <c r="D9" s="280"/>
      <c r="E9" s="490"/>
      <c r="F9" s="490" t="s">
        <v>39</v>
      </c>
      <c r="G9" s="610"/>
      <c r="H9" s="612"/>
      <c r="I9" s="610"/>
      <c r="J9" s="612"/>
      <c r="K9" s="610"/>
      <c r="L9" s="612"/>
      <c r="M9" s="226"/>
      <c r="N9" s="226"/>
      <c r="O9" s="226"/>
      <c r="P9" s="226"/>
      <c r="Q9" s="226"/>
      <c r="R9" s="241"/>
      <c r="S9" s="63"/>
      <c r="T9" s="592"/>
      <c r="V9" s="376" t="s">
        <v>464</v>
      </c>
      <c r="W9" s="376" t="s">
        <v>420</v>
      </c>
    </row>
    <row r="10" spans="2:23" ht="24.9" customHeight="1" x14ac:dyDescent="0.2">
      <c r="B10" s="621"/>
      <c r="C10" s="254" t="s">
        <v>316</v>
      </c>
      <c r="D10" s="280"/>
      <c r="E10" s="490"/>
      <c r="F10" s="490" t="s">
        <v>39</v>
      </c>
      <c r="G10" s="610"/>
      <c r="H10" s="612"/>
      <c r="I10" s="610"/>
      <c r="J10" s="612"/>
      <c r="K10" s="610"/>
      <c r="L10" s="612"/>
      <c r="M10" s="226"/>
      <c r="N10" s="226"/>
      <c r="O10" s="226"/>
      <c r="P10" s="226"/>
      <c r="Q10" s="226"/>
      <c r="R10" s="241"/>
      <c r="S10" s="63"/>
      <c r="T10" s="592"/>
      <c r="V10" s="376" t="s">
        <v>418</v>
      </c>
      <c r="W10" s="376" t="s">
        <v>420</v>
      </c>
    </row>
    <row r="11" spans="2:23" ht="24.9" customHeight="1" x14ac:dyDescent="0.2">
      <c r="B11" s="621"/>
      <c r="C11" s="254" t="s">
        <v>316</v>
      </c>
      <c r="D11" s="280"/>
      <c r="E11" s="490"/>
      <c r="F11" s="490" t="s">
        <v>39</v>
      </c>
      <c r="G11" s="610"/>
      <c r="H11" s="612"/>
      <c r="I11" s="610"/>
      <c r="J11" s="612"/>
      <c r="K11" s="610"/>
      <c r="L11" s="612"/>
      <c r="M11" s="226"/>
      <c r="N11" s="226"/>
      <c r="O11" s="226"/>
      <c r="P11" s="226"/>
      <c r="Q11" s="226"/>
      <c r="R11" s="241"/>
      <c r="S11" s="63"/>
      <c r="V11" s="376" t="s">
        <v>419</v>
      </c>
      <c r="W11" s="376" t="s">
        <v>420</v>
      </c>
    </row>
    <row r="12" spans="2:23" ht="24.9" customHeight="1" x14ac:dyDescent="0.2">
      <c r="B12" s="621"/>
      <c r="C12" s="254" t="s">
        <v>316</v>
      </c>
      <c r="D12" s="280"/>
      <c r="E12" s="490"/>
      <c r="F12" s="490" t="s">
        <v>39</v>
      </c>
      <c r="G12" s="610"/>
      <c r="H12" s="612"/>
      <c r="I12" s="610"/>
      <c r="J12" s="612"/>
      <c r="K12" s="610"/>
      <c r="L12" s="612"/>
      <c r="M12" s="226"/>
      <c r="N12" s="226"/>
      <c r="O12" s="226"/>
      <c r="P12" s="226"/>
      <c r="Q12" s="226"/>
      <c r="R12" s="241"/>
      <c r="S12" s="63"/>
      <c r="V12" s="376" t="s">
        <v>465</v>
      </c>
      <c r="W12" s="376" t="s">
        <v>420</v>
      </c>
    </row>
    <row r="13" spans="2:23" ht="24.9" customHeight="1" x14ac:dyDescent="0.2">
      <c r="B13" s="622"/>
      <c r="C13" s="254" t="s">
        <v>316</v>
      </c>
      <c r="D13" s="280"/>
      <c r="E13" s="490"/>
      <c r="F13" s="490" t="s">
        <v>39</v>
      </c>
      <c r="G13" s="610"/>
      <c r="H13" s="612"/>
      <c r="I13" s="610"/>
      <c r="J13" s="612"/>
      <c r="K13" s="610"/>
      <c r="L13" s="612"/>
      <c r="M13" s="226"/>
      <c r="N13" s="226"/>
      <c r="O13" s="226"/>
      <c r="P13" s="226"/>
      <c r="Q13" s="226"/>
      <c r="R13" s="241"/>
      <c r="S13" s="63"/>
      <c r="V13" s="376" t="s">
        <v>466</v>
      </c>
      <c r="W13" s="376" t="s">
        <v>420</v>
      </c>
    </row>
    <row r="14" spans="2:23" ht="5" customHeight="1" x14ac:dyDescent="0.2">
      <c r="B14" s="63"/>
      <c r="C14" s="63"/>
      <c r="D14" s="63"/>
      <c r="E14" s="63"/>
      <c r="F14" s="63"/>
      <c r="G14" s="63"/>
      <c r="H14" s="159"/>
      <c r="I14" s="159"/>
      <c r="J14" s="159"/>
      <c r="K14" s="159"/>
      <c r="L14" s="159"/>
      <c r="M14" s="159"/>
      <c r="N14" s="159"/>
      <c r="O14" s="159"/>
      <c r="P14" s="159"/>
      <c r="Q14" s="159"/>
      <c r="R14" s="117"/>
      <c r="S14" s="63"/>
      <c r="V14" s="376" t="s">
        <v>467</v>
      </c>
      <c r="W14" s="376" t="s">
        <v>420</v>
      </c>
    </row>
    <row r="15" spans="2:23" ht="24.9" customHeight="1" x14ac:dyDescent="0.2">
      <c r="B15" s="82" t="s">
        <v>165</v>
      </c>
      <c r="C15" s="82"/>
      <c r="D15" s="82"/>
      <c r="E15" s="82"/>
      <c r="F15" s="63"/>
      <c r="G15" s="63"/>
      <c r="H15" s="63"/>
      <c r="I15" s="117"/>
      <c r="J15" s="117"/>
      <c r="K15" s="117"/>
      <c r="L15" s="117"/>
      <c r="M15" s="117"/>
      <c r="N15" s="117"/>
      <c r="O15" s="117"/>
      <c r="P15" s="117"/>
      <c r="Q15" s="117"/>
      <c r="R15" s="117"/>
      <c r="S15" s="63"/>
      <c r="V15" s="376" t="s">
        <v>468</v>
      </c>
      <c r="W15" s="376" t="s">
        <v>420</v>
      </c>
    </row>
    <row r="16" spans="2:23" ht="24.9" customHeight="1" x14ac:dyDescent="0.2">
      <c r="B16" s="83" t="s">
        <v>181</v>
      </c>
      <c r="C16" s="83"/>
      <c r="D16" s="83"/>
      <c r="E16" s="83"/>
      <c r="F16" s="63"/>
      <c r="G16" s="63"/>
      <c r="H16" s="63"/>
      <c r="I16" s="84"/>
      <c r="J16" s="84"/>
      <c r="K16" s="84"/>
      <c r="L16" s="84"/>
      <c r="M16" s="84"/>
      <c r="N16" s="84"/>
      <c r="O16" s="84"/>
      <c r="P16" s="84"/>
      <c r="Q16" s="84"/>
      <c r="R16" s="84"/>
      <c r="S16" s="63"/>
      <c r="V16" s="376" t="s">
        <v>469</v>
      </c>
      <c r="W16" s="376" t="s">
        <v>420</v>
      </c>
    </row>
    <row r="17" spans="2:24" ht="24.9" customHeight="1" x14ac:dyDescent="0.2">
      <c r="B17" s="119" t="s">
        <v>501</v>
      </c>
      <c r="C17" s="119"/>
      <c r="D17" s="119"/>
      <c r="E17" s="119"/>
      <c r="F17" s="63"/>
      <c r="G17" s="63"/>
      <c r="H17" s="63"/>
      <c r="I17" s="86"/>
      <c r="J17" s="86"/>
      <c r="K17" s="86"/>
      <c r="L17" s="86"/>
      <c r="M17" s="86"/>
      <c r="N17" s="86"/>
      <c r="O17" s="86"/>
      <c r="P17" s="86"/>
      <c r="Q17" s="86"/>
      <c r="R17" s="86"/>
      <c r="S17" s="63"/>
      <c r="V17" s="376" t="s">
        <v>470</v>
      </c>
      <c r="W17" s="376" t="s">
        <v>420</v>
      </c>
    </row>
    <row r="18" spans="2:24" ht="24.9" customHeight="1" x14ac:dyDescent="0.2">
      <c r="B18" s="199" t="s">
        <v>278</v>
      </c>
      <c r="C18" s="199" t="s">
        <v>279</v>
      </c>
      <c r="D18" s="118" t="s">
        <v>78</v>
      </c>
      <c r="E18" s="497" t="s">
        <v>542</v>
      </c>
      <c r="F18" s="649" t="s">
        <v>541</v>
      </c>
      <c r="G18" s="650"/>
      <c r="H18" s="651"/>
      <c r="I18" s="651"/>
      <c r="J18" s="651"/>
      <c r="K18" s="651"/>
      <c r="L18" s="651"/>
      <c r="M18" s="651"/>
      <c r="N18" s="651"/>
      <c r="O18" s="651"/>
      <c r="P18" s="652"/>
      <c r="Q18" s="608" t="s">
        <v>421</v>
      </c>
      <c r="R18" s="609"/>
      <c r="S18" s="63"/>
      <c r="T18" s="592" t="s">
        <v>539</v>
      </c>
      <c r="V18" s="376" t="s">
        <v>471</v>
      </c>
      <c r="W18" s="376" t="s">
        <v>420</v>
      </c>
      <c r="X18" s="376" t="s">
        <v>496</v>
      </c>
    </row>
    <row r="19" spans="2:24" ht="25" customHeight="1" x14ac:dyDescent="0.2">
      <c r="B19" s="260"/>
      <c r="C19" s="260"/>
      <c r="D19" s="88" t="s">
        <v>117</v>
      </c>
      <c r="E19" s="278" t="str">
        <f>B19&amp;" "&amp;C19</f>
        <v xml:space="preserve"> </v>
      </c>
      <c r="F19" s="625"/>
      <c r="G19" s="614"/>
      <c r="H19" s="615"/>
      <c r="I19" s="613"/>
      <c r="J19" s="614"/>
      <c r="K19" s="614"/>
      <c r="L19" s="615"/>
      <c r="M19" s="613"/>
      <c r="N19" s="615"/>
      <c r="O19" s="613"/>
      <c r="P19" s="626"/>
      <c r="Q19" s="595"/>
      <c r="R19" s="596"/>
      <c r="S19" s="63"/>
      <c r="T19" s="592"/>
      <c r="V19" s="376" t="s">
        <v>472</v>
      </c>
      <c r="W19" s="376" t="s">
        <v>420</v>
      </c>
      <c r="X19" s="376" t="s">
        <v>422</v>
      </c>
    </row>
    <row r="20" spans="2:24" ht="25" customHeight="1" x14ac:dyDescent="0.2">
      <c r="B20" s="260"/>
      <c r="C20" s="260"/>
      <c r="D20" s="115"/>
      <c r="E20" s="278" t="str">
        <f t="shared" ref="E20:E48" si="0">B20&amp;" "&amp;C20</f>
        <v xml:space="preserve"> </v>
      </c>
      <c r="F20" s="625"/>
      <c r="G20" s="614"/>
      <c r="H20" s="615"/>
      <c r="I20" s="613"/>
      <c r="J20" s="614"/>
      <c r="K20" s="614"/>
      <c r="L20" s="615"/>
      <c r="M20" s="613"/>
      <c r="N20" s="615"/>
      <c r="O20" s="613"/>
      <c r="P20" s="626"/>
      <c r="Q20" s="595"/>
      <c r="R20" s="596"/>
      <c r="S20" s="63"/>
      <c r="T20" s="592"/>
      <c r="V20" s="376" t="s">
        <v>473</v>
      </c>
      <c r="W20" s="376" t="s">
        <v>420</v>
      </c>
      <c r="X20" s="376" t="s">
        <v>423</v>
      </c>
    </row>
    <row r="21" spans="2:24" ht="25" customHeight="1" x14ac:dyDescent="0.2">
      <c r="B21" s="260"/>
      <c r="C21" s="260"/>
      <c r="D21" s="115"/>
      <c r="E21" s="278" t="str">
        <f t="shared" si="0"/>
        <v xml:space="preserve"> </v>
      </c>
      <c r="F21" s="625"/>
      <c r="G21" s="614"/>
      <c r="H21" s="615"/>
      <c r="I21" s="613"/>
      <c r="J21" s="614"/>
      <c r="K21" s="614"/>
      <c r="L21" s="615"/>
      <c r="M21" s="613"/>
      <c r="N21" s="615"/>
      <c r="O21" s="613"/>
      <c r="P21" s="626"/>
      <c r="Q21" s="595"/>
      <c r="R21" s="596"/>
      <c r="S21" s="63"/>
      <c r="T21" s="592"/>
      <c r="V21" s="376" t="s">
        <v>474</v>
      </c>
      <c r="W21" s="376" t="s">
        <v>420</v>
      </c>
      <c r="X21" s="376" t="s">
        <v>424</v>
      </c>
    </row>
    <row r="22" spans="2:24" ht="25" customHeight="1" x14ac:dyDescent="0.2">
      <c r="B22" s="260"/>
      <c r="C22" s="260"/>
      <c r="D22" s="115"/>
      <c r="E22" s="278" t="str">
        <f t="shared" si="0"/>
        <v xml:space="preserve"> </v>
      </c>
      <c r="F22" s="625"/>
      <c r="G22" s="614"/>
      <c r="H22" s="615"/>
      <c r="I22" s="613"/>
      <c r="J22" s="614"/>
      <c r="K22" s="614"/>
      <c r="L22" s="615"/>
      <c r="M22" s="613"/>
      <c r="N22" s="615"/>
      <c r="O22" s="613"/>
      <c r="P22" s="626"/>
      <c r="Q22" s="595"/>
      <c r="R22" s="596"/>
      <c r="S22" s="63"/>
      <c r="T22" s="592"/>
      <c r="V22" s="376" t="s">
        <v>475</v>
      </c>
      <c r="W22" s="376" t="s">
        <v>420</v>
      </c>
      <c r="X22" s="376" t="s">
        <v>425</v>
      </c>
    </row>
    <row r="23" spans="2:24" ht="25" customHeight="1" x14ac:dyDescent="0.2">
      <c r="B23" s="260"/>
      <c r="C23" s="260"/>
      <c r="D23" s="115"/>
      <c r="E23" s="278" t="str">
        <f t="shared" si="0"/>
        <v xml:space="preserve"> </v>
      </c>
      <c r="F23" s="625"/>
      <c r="G23" s="614"/>
      <c r="H23" s="615"/>
      <c r="I23" s="613"/>
      <c r="J23" s="614"/>
      <c r="K23" s="614"/>
      <c r="L23" s="615"/>
      <c r="M23" s="613"/>
      <c r="N23" s="615"/>
      <c r="O23" s="613"/>
      <c r="P23" s="626"/>
      <c r="Q23" s="595"/>
      <c r="R23" s="596"/>
      <c r="S23" s="63"/>
      <c r="T23" s="592"/>
      <c r="V23" s="376" t="s">
        <v>476</v>
      </c>
      <c r="W23" s="376" t="s">
        <v>420</v>
      </c>
      <c r="X23" s="376" t="s">
        <v>427</v>
      </c>
    </row>
    <row r="24" spans="2:24" ht="25" customHeight="1" x14ac:dyDescent="0.2">
      <c r="B24" s="260"/>
      <c r="C24" s="260"/>
      <c r="D24" s="115"/>
      <c r="E24" s="278" t="str">
        <f t="shared" si="0"/>
        <v xml:space="preserve"> </v>
      </c>
      <c r="F24" s="625"/>
      <c r="G24" s="614"/>
      <c r="H24" s="615"/>
      <c r="I24" s="613"/>
      <c r="J24" s="614"/>
      <c r="K24" s="614"/>
      <c r="L24" s="615"/>
      <c r="M24" s="613"/>
      <c r="N24" s="615"/>
      <c r="O24" s="613"/>
      <c r="P24" s="626"/>
      <c r="Q24" s="595"/>
      <c r="R24" s="596"/>
      <c r="S24" s="63"/>
      <c r="V24" s="376" t="s">
        <v>477</v>
      </c>
      <c r="W24" s="376" t="s">
        <v>420</v>
      </c>
      <c r="X24" s="376" t="s">
        <v>426</v>
      </c>
    </row>
    <row r="25" spans="2:24" ht="25" customHeight="1" x14ac:dyDescent="0.2">
      <c r="B25" s="260"/>
      <c r="C25" s="260"/>
      <c r="D25" s="115"/>
      <c r="E25" s="278" t="str">
        <f t="shared" si="0"/>
        <v xml:space="preserve"> </v>
      </c>
      <c r="F25" s="625"/>
      <c r="G25" s="614"/>
      <c r="H25" s="615"/>
      <c r="I25" s="613"/>
      <c r="J25" s="614"/>
      <c r="K25" s="614"/>
      <c r="L25" s="615"/>
      <c r="M25" s="613"/>
      <c r="N25" s="615"/>
      <c r="O25" s="613"/>
      <c r="P25" s="626"/>
      <c r="Q25" s="595"/>
      <c r="R25" s="596"/>
      <c r="S25" s="63"/>
      <c r="T25" s="132"/>
      <c r="V25" s="376" t="s">
        <v>478</v>
      </c>
      <c r="W25" s="376" t="s">
        <v>420</v>
      </c>
    </row>
    <row r="26" spans="2:24" ht="25" customHeight="1" x14ac:dyDescent="0.2">
      <c r="B26" s="260"/>
      <c r="C26" s="260"/>
      <c r="D26" s="115"/>
      <c r="E26" s="278" t="str">
        <f t="shared" si="0"/>
        <v xml:space="preserve"> </v>
      </c>
      <c r="F26" s="625"/>
      <c r="G26" s="614"/>
      <c r="H26" s="615"/>
      <c r="I26" s="613"/>
      <c r="J26" s="614"/>
      <c r="K26" s="614"/>
      <c r="L26" s="615"/>
      <c r="M26" s="613"/>
      <c r="N26" s="615"/>
      <c r="O26" s="613"/>
      <c r="P26" s="626"/>
      <c r="Q26" s="595"/>
      <c r="R26" s="596"/>
      <c r="S26" s="63"/>
      <c r="T26" s="132"/>
      <c r="V26" s="376" t="s">
        <v>479</v>
      </c>
      <c r="W26" s="376" t="s">
        <v>420</v>
      </c>
    </row>
    <row r="27" spans="2:24" ht="25" customHeight="1" x14ac:dyDescent="0.2">
      <c r="B27" s="260"/>
      <c r="C27" s="260"/>
      <c r="D27" s="115"/>
      <c r="E27" s="278" t="str">
        <f t="shared" si="0"/>
        <v xml:space="preserve"> </v>
      </c>
      <c r="F27" s="625"/>
      <c r="G27" s="614"/>
      <c r="H27" s="615"/>
      <c r="I27" s="613"/>
      <c r="J27" s="614"/>
      <c r="K27" s="614"/>
      <c r="L27" s="615"/>
      <c r="M27" s="613"/>
      <c r="N27" s="615"/>
      <c r="O27" s="613"/>
      <c r="P27" s="626"/>
      <c r="Q27" s="595"/>
      <c r="R27" s="596"/>
      <c r="S27" s="63"/>
      <c r="T27" s="132"/>
      <c r="V27" s="376" t="s">
        <v>480</v>
      </c>
      <c r="W27" s="376" t="s">
        <v>420</v>
      </c>
    </row>
    <row r="28" spans="2:24" ht="25" customHeight="1" x14ac:dyDescent="0.2">
      <c r="B28" s="260"/>
      <c r="C28" s="260"/>
      <c r="D28" s="115"/>
      <c r="E28" s="278" t="str">
        <f t="shared" si="0"/>
        <v xml:space="preserve"> </v>
      </c>
      <c r="F28" s="625"/>
      <c r="G28" s="614"/>
      <c r="H28" s="615"/>
      <c r="I28" s="613"/>
      <c r="J28" s="614"/>
      <c r="K28" s="614"/>
      <c r="L28" s="615"/>
      <c r="M28" s="613"/>
      <c r="N28" s="615"/>
      <c r="O28" s="613"/>
      <c r="P28" s="626"/>
      <c r="Q28" s="595"/>
      <c r="R28" s="596"/>
      <c r="S28" s="63"/>
      <c r="T28" s="63"/>
      <c r="V28" s="376" t="s">
        <v>481</v>
      </c>
      <c r="W28" s="376" t="s">
        <v>420</v>
      </c>
    </row>
    <row r="29" spans="2:24" ht="25" customHeight="1" x14ac:dyDescent="0.2">
      <c r="B29" s="260"/>
      <c r="C29" s="260"/>
      <c r="D29" s="115"/>
      <c r="E29" s="278" t="str">
        <f t="shared" si="0"/>
        <v xml:space="preserve"> </v>
      </c>
      <c r="F29" s="625"/>
      <c r="G29" s="614"/>
      <c r="H29" s="615"/>
      <c r="I29" s="613"/>
      <c r="J29" s="614"/>
      <c r="K29" s="614"/>
      <c r="L29" s="615"/>
      <c r="M29" s="613"/>
      <c r="N29" s="615"/>
      <c r="O29" s="613"/>
      <c r="P29" s="626"/>
      <c r="Q29" s="595"/>
      <c r="R29" s="596"/>
      <c r="S29" s="63"/>
      <c r="V29" s="376" t="s">
        <v>482</v>
      </c>
      <c r="W29" s="376" t="s">
        <v>420</v>
      </c>
    </row>
    <row r="30" spans="2:24" ht="25" customHeight="1" x14ac:dyDescent="0.2">
      <c r="B30" s="260"/>
      <c r="C30" s="260"/>
      <c r="D30" s="115"/>
      <c r="E30" s="278" t="str">
        <f t="shared" si="0"/>
        <v xml:space="preserve"> </v>
      </c>
      <c r="F30" s="625"/>
      <c r="G30" s="614"/>
      <c r="H30" s="615"/>
      <c r="I30" s="613"/>
      <c r="J30" s="614"/>
      <c r="K30" s="614"/>
      <c r="L30" s="615"/>
      <c r="M30" s="613"/>
      <c r="N30" s="615"/>
      <c r="O30" s="613"/>
      <c r="P30" s="626"/>
      <c r="Q30" s="595"/>
      <c r="R30" s="596"/>
      <c r="S30" s="63"/>
      <c r="V30" s="376" t="s">
        <v>483</v>
      </c>
      <c r="W30" s="376" t="s">
        <v>420</v>
      </c>
    </row>
    <row r="31" spans="2:24" ht="25" customHeight="1" x14ac:dyDescent="0.2">
      <c r="B31" s="260"/>
      <c r="C31" s="260"/>
      <c r="D31" s="115"/>
      <c r="E31" s="278" t="str">
        <f t="shared" si="0"/>
        <v xml:space="preserve"> </v>
      </c>
      <c r="F31" s="625"/>
      <c r="G31" s="614"/>
      <c r="H31" s="615"/>
      <c r="I31" s="613"/>
      <c r="J31" s="614"/>
      <c r="K31" s="614"/>
      <c r="L31" s="615"/>
      <c r="M31" s="613"/>
      <c r="N31" s="615"/>
      <c r="O31" s="613"/>
      <c r="P31" s="626"/>
      <c r="Q31" s="595"/>
      <c r="R31" s="596"/>
      <c r="S31" s="63"/>
      <c r="V31" s="376" t="s">
        <v>484</v>
      </c>
      <c r="W31" s="376" t="s">
        <v>420</v>
      </c>
    </row>
    <row r="32" spans="2:24" ht="25" customHeight="1" x14ac:dyDescent="0.2">
      <c r="B32" s="260"/>
      <c r="C32" s="260"/>
      <c r="D32" s="115"/>
      <c r="E32" s="278" t="str">
        <f t="shared" si="0"/>
        <v xml:space="preserve"> </v>
      </c>
      <c r="F32" s="625"/>
      <c r="G32" s="614"/>
      <c r="H32" s="615"/>
      <c r="I32" s="613"/>
      <c r="J32" s="614"/>
      <c r="K32" s="614"/>
      <c r="L32" s="615"/>
      <c r="M32" s="613"/>
      <c r="N32" s="615"/>
      <c r="O32" s="613"/>
      <c r="P32" s="626"/>
      <c r="Q32" s="595"/>
      <c r="R32" s="596"/>
      <c r="S32" s="63"/>
      <c r="V32" s="376" t="s">
        <v>485</v>
      </c>
      <c r="W32" s="376" t="s">
        <v>420</v>
      </c>
    </row>
    <row r="33" spans="2:23" ht="25" customHeight="1" x14ac:dyDescent="0.2">
      <c r="B33" s="260"/>
      <c r="C33" s="260"/>
      <c r="D33" s="115"/>
      <c r="E33" s="278" t="str">
        <f t="shared" si="0"/>
        <v xml:space="preserve"> </v>
      </c>
      <c r="F33" s="625"/>
      <c r="G33" s="614"/>
      <c r="H33" s="615"/>
      <c r="I33" s="613"/>
      <c r="J33" s="614"/>
      <c r="K33" s="614"/>
      <c r="L33" s="615"/>
      <c r="M33" s="613"/>
      <c r="N33" s="615"/>
      <c r="O33" s="613"/>
      <c r="P33" s="626"/>
      <c r="Q33" s="595"/>
      <c r="R33" s="596"/>
      <c r="S33" s="63"/>
      <c r="V33" s="376" t="s">
        <v>486</v>
      </c>
      <c r="W33" s="376" t="s">
        <v>420</v>
      </c>
    </row>
    <row r="34" spans="2:23" ht="25" customHeight="1" x14ac:dyDescent="0.2">
      <c r="B34" s="260"/>
      <c r="C34" s="260"/>
      <c r="D34" s="115"/>
      <c r="E34" s="278" t="str">
        <f t="shared" si="0"/>
        <v xml:space="preserve"> </v>
      </c>
      <c r="F34" s="625"/>
      <c r="G34" s="614"/>
      <c r="H34" s="615"/>
      <c r="I34" s="613"/>
      <c r="J34" s="614"/>
      <c r="K34" s="614"/>
      <c r="L34" s="615"/>
      <c r="M34" s="613"/>
      <c r="N34" s="615"/>
      <c r="O34" s="613"/>
      <c r="P34" s="626"/>
      <c r="Q34" s="595"/>
      <c r="R34" s="596"/>
      <c r="S34" s="63"/>
      <c r="V34" s="376" t="s">
        <v>487</v>
      </c>
      <c r="W34" s="376" t="s">
        <v>420</v>
      </c>
    </row>
    <row r="35" spans="2:23" ht="25" customHeight="1" x14ac:dyDescent="0.2">
      <c r="B35" s="260"/>
      <c r="C35" s="260"/>
      <c r="D35" s="115"/>
      <c r="E35" s="278" t="str">
        <f t="shared" si="0"/>
        <v xml:space="preserve"> </v>
      </c>
      <c r="F35" s="625"/>
      <c r="G35" s="614"/>
      <c r="H35" s="615"/>
      <c r="I35" s="613"/>
      <c r="J35" s="614"/>
      <c r="K35" s="614"/>
      <c r="L35" s="615"/>
      <c r="M35" s="613"/>
      <c r="N35" s="615"/>
      <c r="O35" s="613"/>
      <c r="P35" s="626"/>
      <c r="Q35" s="595"/>
      <c r="R35" s="596"/>
      <c r="S35" s="63"/>
      <c r="V35" s="376" t="s">
        <v>488</v>
      </c>
      <c r="W35" s="376" t="s">
        <v>420</v>
      </c>
    </row>
    <row r="36" spans="2:23" ht="25" customHeight="1" x14ac:dyDescent="0.2">
      <c r="B36" s="260"/>
      <c r="C36" s="260"/>
      <c r="D36" s="115"/>
      <c r="E36" s="278" t="str">
        <f t="shared" si="0"/>
        <v xml:space="preserve"> </v>
      </c>
      <c r="F36" s="625"/>
      <c r="G36" s="614"/>
      <c r="H36" s="615"/>
      <c r="I36" s="613"/>
      <c r="J36" s="614"/>
      <c r="K36" s="614"/>
      <c r="L36" s="615"/>
      <c r="M36" s="613"/>
      <c r="N36" s="615"/>
      <c r="O36" s="613"/>
      <c r="P36" s="626"/>
      <c r="Q36" s="595"/>
      <c r="R36" s="596"/>
      <c r="S36" s="63"/>
      <c r="V36" s="376" t="s">
        <v>489</v>
      </c>
      <c r="W36" s="376" t="s">
        <v>420</v>
      </c>
    </row>
    <row r="37" spans="2:23" ht="25" customHeight="1" x14ac:dyDescent="0.2">
      <c r="B37" s="260"/>
      <c r="C37" s="260"/>
      <c r="D37" s="115"/>
      <c r="E37" s="278" t="str">
        <f t="shared" si="0"/>
        <v xml:space="preserve"> </v>
      </c>
      <c r="F37" s="625"/>
      <c r="G37" s="614"/>
      <c r="H37" s="615"/>
      <c r="I37" s="613"/>
      <c r="J37" s="614"/>
      <c r="K37" s="614"/>
      <c r="L37" s="615"/>
      <c r="M37" s="613"/>
      <c r="N37" s="615"/>
      <c r="O37" s="613"/>
      <c r="P37" s="626"/>
      <c r="Q37" s="595"/>
      <c r="R37" s="596"/>
      <c r="S37" s="63"/>
      <c r="T37" s="186"/>
      <c r="V37" s="376" t="s">
        <v>490</v>
      </c>
      <c r="W37" s="376" t="s">
        <v>420</v>
      </c>
    </row>
    <row r="38" spans="2:23" ht="25" customHeight="1" x14ac:dyDescent="0.2">
      <c r="B38" s="260"/>
      <c r="C38" s="260"/>
      <c r="D38" s="115"/>
      <c r="E38" s="278" t="str">
        <f t="shared" si="0"/>
        <v xml:space="preserve"> </v>
      </c>
      <c r="F38" s="625"/>
      <c r="G38" s="614"/>
      <c r="H38" s="615"/>
      <c r="I38" s="613"/>
      <c r="J38" s="614"/>
      <c r="K38" s="614"/>
      <c r="L38" s="615"/>
      <c r="M38" s="613"/>
      <c r="N38" s="615"/>
      <c r="O38" s="613"/>
      <c r="P38" s="626"/>
      <c r="Q38" s="595"/>
      <c r="R38" s="596"/>
      <c r="S38" s="63"/>
      <c r="T38" s="186"/>
      <c r="V38" s="376" t="s">
        <v>491</v>
      </c>
      <c r="W38" s="376" t="s">
        <v>420</v>
      </c>
    </row>
    <row r="39" spans="2:23" ht="25" customHeight="1" x14ac:dyDescent="0.2">
      <c r="B39" s="260"/>
      <c r="C39" s="260"/>
      <c r="D39" s="115"/>
      <c r="E39" s="278" t="str">
        <f t="shared" si="0"/>
        <v xml:space="preserve"> </v>
      </c>
      <c r="F39" s="625"/>
      <c r="G39" s="614"/>
      <c r="H39" s="615"/>
      <c r="I39" s="613"/>
      <c r="J39" s="614"/>
      <c r="K39" s="614"/>
      <c r="L39" s="615"/>
      <c r="M39" s="613"/>
      <c r="N39" s="615"/>
      <c r="O39" s="613"/>
      <c r="P39" s="626"/>
      <c r="Q39" s="595"/>
      <c r="R39" s="596"/>
      <c r="S39" s="63"/>
      <c r="T39" s="186"/>
      <c r="V39" s="376" t="s">
        <v>492</v>
      </c>
      <c r="W39" s="376" t="s">
        <v>420</v>
      </c>
    </row>
    <row r="40" spans="2:23" ht="25" customHeight="1" x14ac:dyDescent="0.2">
      <c r="B40" s="260"/>
      <c r="C40" s="260"/>
      <c r="D40" s="115"/>
      <c r="E40" s="278" t="str">
        <f t="shared" si="0"/>
        <v xml:space="preserve"> </v>
      </c>
      <c r="F40" s="625"/>
      <c r="G40" s="614"/>
      <c r="H40" s="615"/>
      <c r="I40" s="613"/>
      <c r="J40" s="614"/>
      <c r="K40" s="614"/>
      <c r="L40" s="615"/>
      <c r="M40" s="613"/>
      <c r="N40" s="615"/>
      <c r="O40" s="613"/>
      <c r="P40" s="626"/>
      <c r="Q40" s="595"/>
      <c r="R40" s="596"/>
      <c r="S40" s="63"/>
      <c r="T40" s="186"/>
      <c r="V40" s="376" t="s">
        <v>493</v>
      </c>
      <c r="W40" s="376" t="s">
        <v>420</v>
      </c>
    </row>
    <row r="41" spans="2:23" ht="25" customHeight="1" x14ac:dyDescent="0.2">
      <c r="B41" s="260"/>
      <c r="C41" s="260"/>
      <c r="D41" s="115"/>
      <c r="E41" s="278" t="str">
        <f t="shared" si="0"/>
        <v xml:space="preserve"> </v>
      </c>
      <c r="F41" s="625"/>
      <c r="G41" s="614"/>
      <c r="H41" s="615"/>
      <c r="I41" s="613"/>
      <c r="J41" s="614"/>
      <c r="K41" s="614"/>
      <c r="L41" s="615"/>
      <c r="M41" s="613"/>
      <c r="N41" s="615"/>
      <c r="O41" s="613"/>
      <c r="P41" s="626"/>
      <c r="Q41" s="595"/>
      <c r="R41" s="596"/>
      <c r="S41" s="63"/>
      <c r="T41" s="186"/>
      <c r="V41" s="376" t="s">
        <v>494</v>
      </c>
      <c r="W41" s="376" t="s">
        <v>420</v>
      </c>
    </row>
    <row r="42" spans="2:23" ht="25" customHeight="1" x14ac:dyDescent="0.2">
      <c r="B42" s="260"/>
      <c r="C42" s="260"/>
      <c r="D42" s="115"/>
      <c r="E42" s="278" t="str">
        <f t="shared" si="0"/>
        <v xml:space="preserve"> </v>
      </c>
      <c r="F42" s="625"/>
      <c r="G42" s="614"/>
      <c r="H42" s="615"/>
      <c r="I42" s="613"/>
      <c r="J42" s="614"/>
      <c r="K42" s="614"/>
      <c r="L42" s="615"/>
      <c r="M42" s="613"/>
      <c r="N42" s="615"/>
      <c r="O42" s="613"/>
      <c r="P42" s="626"/>
      <c r="Q42" s="595"/>
      <c r="R42" s="596"/>
      <c r="S42" s="63"/>
      <c r="T42" s="186"/>
      <c r="V42" s="376" t="s">
        <v>495</v>
      </c>
      <c r="W42" s="376" t="s">
        <v>420</v>
      </c>
    </row>
    <row r="43" spans="2:23" ht="25" customHeight="1" x14ac:dyDescent="0.2">
      <c r="B43" s="260"/>
      <c r="C43" s="260"/>
      <c r="D43" s="115"/>
      <c r="E43" s="278" t="str">
        <f t="shared" si="0"/>
        <v xml:space="preserve"> </v>
      </c>
      <c r="F43" s="625"/>
      <c r="G43" s="614"/>
      <c r="H43" s="615"/>
      <c r="I43" s="613"/>
      <c r="J43" s="614"/>
      <c r="K43" s="614"/>
      <c r="L43" s="615"/>
      <c r="M43" s="613"/>
      <c r="N43" s="615"/>
      <c r="O43" s="613"/>
      <c r="P43" s="626"/>
      <c r="Q43" s="595"/>
      <c r="R43" s="596"/>
      <c r="S43" s="63"/>
      <c r="T43" s="186"/>
    </row>
    <row r="44" spans="2:23" ht="25" customHeight="1" x14ac:dyDescent="0.2">
      <c r="B44" s="260"/>
      <c r="C44" s="260"/>
      <c r="D44" s="115"/>
      <c r="E44" s="278" t="str">
        <f t="shared" si="0"/>
        <v xml:space="preserve"> </v>
      </c>
      <c r="F44" s="625"/>
      <c r="G44" s="614"/>
      <c r="H44" s="615"/>
      <c r="I44" s="613"/>
      <c r="J44" s="614"/>
      <c r="K44" s="614"/>
      <c r="L44" s="615"/>
      <c r="M44" s="613"/>
      <c r="N44" s="615"/>
      <c r="O44" s="613"/>
      <c r="P44" s="626"/>
      <c r="Q44" s="595"/>
      <c r="R44" s="596"/>
      <c r="S44" s="63"/>
      <c r="T44" s="186"/>
    </row>
    <row r="45" spans="2:23" ht="25" customHeight="1" x14ac:dyDescent="0.2">
      <c r="B45" s="260"/>
      <c r="C45" s="260"/>
      <c r="D45" s="115"/>
      <c r="E45" s="278" t="str">
        <f t="shared" si="0"/>
        <v xml:space="preserve"> </v>
      </c>
      <c r="F45" s="625"/>
      <c r="G45" s="614"/>
      <c r="H45" s="615"/>
      <c r="I45" s="613"/>
      <c r="J45" s="614"/>
      <c r="K45" s="614"/>
      <c r="L45" s="615"/>
      <c r="M45" s="613"/>
      <c r="N45" s="615"/>
      <c r="O45" s="613"/>
      <c r="P45" s="626"/>
      <c r="Q45" s="595"/>
      <c r="R45" s="596"/>
      <c r="S45" s="63"/>
      <c r="T45" s="186"/>
    </row>
    <row r="46" spans="2:23" ht="25" customHeight="1" x14ac:dyDescent="0.2">
      <c r="B46" s="260"/>
      <c r="C46" s="260"/>
      <c r="D46" s="115"/>
      <c r="E46" s="278" t="str">
        <f t="shared" si="0"/>
        <v xml:space="preserve"> </v>
      </c>
      <c r="F46" s="625"/>
      <c r="G46" s="614"/>
      <c r="H46" s="615"/>
      <c r="I46" s="613"/>
      <c r="J46" s="614"/>
      <c r="K46" s="614"/>
      <c r="L46" s="615"/>
      <c r="M46" s="613"/>
      <c r="N46" s="615"/>
      <c r="O46" s="613"/>
      <c r="P46" s="626"/>
      <c r="Q46" s="595"/>
      <c r="R46" s="596"/>
      <c r="S46" s="63"/>
      <c r="T46" s="186"/>
    </row>
    <row r="47" spans="2:23" ht="25" customHeight="1" x14ac:dyDescent="0.2">
      <c r="B47" s="260"/>
      <c r="C47" s="260"/>
      <c r="D47" s="115"/>
      <c r="E47" s="278" t="str">
        <f t="shared" si="0"/>
        <v xml:space="preserve"> </v>
      </c>
      <c r="F47" s="625"/>
      <c r="G47" s="614"/>
      <c r="H47" s="615"/>
      <c r="I47" s="613"/>
      <c r="J47" s="614"/>
      <c r="K47" s="614"/>
      <c r="L47" s="615"/>
      <c r="M47" s="613"/>
      <c r="N47" s="615"/>
      <c r="O47" s="613"/>
      <c r="P47" s="626"/>
      <c r="Q47" s="595"/>
      <c r="R47" s="596"/>
      <c r="S47" s="63"/>
      <c r="T47" s="304"/>
    </row>
    <row r="48" spans="2:23" ht="25" customHeight="1" x14ac:dyDescent="0.2">
      <c r="B48" s="260"/>
      <c r="C48" s="260"/>
      <c r="D48" s="115"/>
      <c r="E48" s="278" t="str">
        <f t="shared" si="0"/>
        <v xml:space="preserve"> </v>
      </c>
      <c r="F48" s="625"/>
      <c r="G48" s="614"/>
      <c r="H48" s="615"/>
      <c r="I48" s="613"/>
      <c r="J48" s="614"/>
      <c r="K48" s="614"/>
      <c r="L48" s="615"/>
      <c r="M48" s="613"/>
      <c r="N48" s="615"/>
      <c r="O48" s="613"/>
      <c r="P48" s="626"/>
      <c r="Q48" s="595"/>
      <c r="R48" s="596"/>
      <c r="S48" s="63"/>
      <c r="T48" s="186"/>
    </row>
    <row r="49" spans="1:21" ht="5" customHeight="1" x14ac:dyDescent="0.2">
      <c r="B49" s="121"/>
      <c r="C49" s="116"/>
      <c r="D49" s="116"/>
      <c r="E49" s="116"/>
      <c r="F49" s="116"/>
      <c r="G49" s="116"/>
      <c r="H49" s="116"/>
      <c r="I49" s="116"/>
      <c r="J49" s="116"/>
      <c r="K49" s="63"/>
      <c r="L49" s="63"/>
      <c r="M49" s="63"/>
      <c r="N49" s="63"/>
      <c r="O49" s="63"/>
      <c r="P49" s="63"/>
      <c r="Q49" s="63"/>
      <c r="R49" s="63"/>
      <c r="S49" s="63"/>
      <c r="T49" s="186"/>
    </row>
    <row r="50" spans="1:21" ht="25" customHeight="1" x14ac:dyDescent="0.2">
      <c r="B50" s="120" t="s">
        <v>182</v>
      </c>
      <c r="C50" s="120"/>
      <c r="D50" s="120"/>
      <c r="E50" s="120"/>
      <c r="F50" s="84"/>
      <c r="G50" s="84"/>
      <c r="H50" s="654"/>
      <c r="I50" s="654"/>
      <c r="J50" s="654"/>
      <c r="K50" s="654"/>
      <c r="L50" s="239"/>
      <c r="M50" s="239"/>
      <c r="N50" s="84"/>
      <c r="O50" s="84"/>
      <c r="P50" s="84"/>
      <c r="Q50" s="84"/>
      <c r="R50" s="84"/>
      <c r="S50" s="63"/>
      <c r="T50" s="186"/>
    </row>
    <row r="51" spans="1:21" ht="25" customHeight="1" x14ac:dyDescent="0.2">
      <c r="A51" s="137">
        <f>IFERROR(VLOOKUP(I51,$D$19:$E$48,2,0),0)</f>
        <v>0</v>
      </c>
      <c r="B51" s="636" t="s">
        <v>283</v>
      </c>
      <c r="C51" s="200" t="s">
        <v>280</v>
      </c>
      <c r="D51" s="491"/>
      <c r="E51" s="497" t="s">
        <v>542</v>
      </c>
      <c r="F51" s="632" t="s">
        <v>335</v>
      </c>
      <c r="G51" s="633"/>
      <c r="H51" s="279" t="s">
        <v>336</v>
      </c>
      <c r="I51" s="233"/>
      <c r="J51" s="279" t="s">
        <v>337</v>
      </c>
      <c r="K51" s="233" t="s">
        <v>525</v>
      </c>
      <c r="L51" s="639" t="s">
        <v>324</v>
      </c>
      <c r="M51" s="640"/>
      <c r="N51" s="641"/>
      <c r="O51" s="642"/>
      <c r="P51" s="642"/>
      <c r="Q51" s="642"/>
      <c r="R51" s="643"/>
      <c r="S51" s="234">
        <f>IFERROR(VLOOKUP(K51,$D$19:$E$48,2,0),0)</f>
        <v>0</v>
      </c>
      <c r="T51" s="592" t="s">
        <v>540</v>
      </c>
    </row>
    <row r="52" spans="1:21" ht="25" customHeight="1" x14ac:dyDescent="0.2">
      <c r="A52" s="137"/>
      <c r="B52" s="637"/>
      <c r="C52" s="201" t="s">
        <v>104</v>
      </c>
      <c r="D52" s="493"/>
      <c r="E52" s="494"/>
      <c r="F52" s="634" t="s">
        <v>99</v>
      </c>
      <c r="G52" s="635"/>
      <c r="H52" s="597"/>
      <c r="I52" s="598"/>
      <c r="J52" s="598"/>
      <c r="K52" s="598"/>
      <c r="L52" s="599"/>
      <c r="M52" s="203" t="s">
        <v>282</v>
      </c>
      <c r="N52" s="601"/>
      <c r="O52" s="602"/>
      <c r="P52" s="203" t="s">
        <v>289</v>
      </c>
      <c r="Q52" s="597"/>
      <c r="R52" s="600"/>
      <c r="S52" s="234"/>
      <c r="T52" s="592"/>
    </row>
    <row r="53" spans="1:21" ht="25" customHeight="1" x14ac:dyDescent="0.2">
      <c r="A53" s="137"/>
      <c r="B53" s="638"/>
      <c r="C53" s="202" t="s">
        <v>281</v>
      </c>
      <c r="D53" s="495"/>
      <c r="E53" s="496"/>
      <c r="F53" s="629" t="s">
        <v>290</v>
      </c>
      <c r="G53" s="630"/>
      <c r="H53" s="630"/>
      <c r="I53" s="631"/>
      <c r="J53" s="644" t="s">
        <v>577</v>
      </c>
      <c r="K53" s="645"/>
      <c r="L53" s="659"/>
      <c r="M53" s="660"/>
      <c r="N53" s="517" t="s">
        <v>578</v>
      </c>
      <c r="O53" s="659"/>
      <c r="P53" s="660"/>
      <c r="Q53" s="660"/>
      <c r="R53" s="661"/>
      <c r="S53" s="234"/>
      <c r="T53" s="592"/>
    </row>
    <row r="54" spans="1:21" ht="25" customHeight="1" x14ac:dyDescent="0.2">
      <c r="A54" s="137">
        <f>IFERROR(VLOOKUP(I54,$D$19:$E$48,2,0),0)</f>
        <v>0</v>
      </c>
      <c r="B54" s="636" t="s">
        <v>284</v>
      </c>
      <c r="C54" s="200" t="s">
        <v>280</v>
      </c>
      <c r="D54" s="491"/>
      <c r="E54" s="492"/>
      <c r="F54" s="632" t="s">
        <v>335</v>
      </c>
      <c r="G54" s="633"/>
      <c r="H54" s="279" t="s">
        <v>336</v>
      </c>
      <c r="I54" s="233"/>
      <c r="J54" s="279" t="s">
        <v>337</v>
      </c>
      <c r="K54" s="233"/>
      <c r="L54" s="639" t="s">
        <v>324</v>
      </c>
      <c r="M54" s="640"/>
      <c r="N54" s="641"/>
      <c r="O54" s="642"/>
      <c r="P54" s="642"/>
      <c r="Q54" s="642"/>
      <c r="R54" s="643"/>
      <c r="S54" s="234">
        <f>IFERROR(VLOOKUP(K54,$D$19:$E$48,2,0),0)</f>
        <v>0</v>
      </c>
      <c r="T54" s="592"/>
    </row>
    <row r="55" spans="1:21" ht="25" customHeight="1" x14ac:dyDescent="0.2">
      <c r="A55" s="137"/>
      <c r="B55" s="637"/>
      <c r="C55" s="201" t="s">
        <v>104</v>
      </c>
      <c r="D55" s="493"/>
      <c r="E55" s="494"/>
      <c r="F55" s="634" t="s">
        <v>99</v>
      </c>
      <c r="G55" s="635"/>
      <c r="H55" s="597"/>
      <c r="I55" s="598"/>
      <c r="J55" s="598"/>
      <c r="K55" s="598"/>
      <c r="L55" s="599"/>
      <c r="M55" s="203" t="s">
        <v>282</v>
      </c>
      <c r="N55" s="601"/>
      <c r="O55" s="602"/>
      <c r="P55" s="203" t="s">
        <v>289</v>
      </c>
      <c r="Q55" s="597"/>
      <c r="R55" s="600"/>
      <c r="S55" s="234"/>
      <c r="T55" s="592"/>
    </row>
    <row r="56" spans="1:21" ht="25" customHeight="1" x14ac:dyDescent="0.2">
      <c r="A56" s="137"/>
      <c r="B56" s="638"/>
      <c r="C56" s="202" t="s">
        <v>281</v>
      </c>
      <c r="D56" s="495"/>
      <c r="E56" s="496"/>
      <c r="F56" s="629" t="s">
        <v>290</v>
      </c>
      <c r="G56" s="630"/>
      <c r="H56" s="630"/>
      <c r="I56" s="631"/>
      <c r="J56" s="644" t="s">
        <v>577</v>
      </c>
      <c r="K56" s="645"/>
      <c r="L56" s="659"/>
      <c r="M56" s="660"/>
      <c r="N56" s="517" t="s">
        <v>578</v>
      </c>
      <c r="O56" s="659"/>
      <c r="P56" s="660"/>
      <c r="Q56" s="660"/>
      <c r="R56" s="661"/>
      <c r="S56" s="234"/>
      <c r="T56" s="592"/>
    </row>
    <row r="57" spans="1:21" ht="25" customHeight="1" x14ac:dyDescent="0.2">
      <c r="A57" s="137">
        <f>IFERROR(VLOOKUP(I57,$D$19:$E$48,2,0),0)</f>
        <v>0</v>
      </c>
      <c r="B57" s="636" t="s">
        <v>285</v>
      </c>
      <c r="C57" s="200" t="s">
        <v>280</v>
      </c>
      <c r="D57" s="491"/>
      <c r="E57" s="492"/>
      <c r="F57" s="632" t="s">
        <v>335</v>
      </c>
      <c r="G57" s="633"/>
      <c r="H57" s="279" t="s">
        <v>336</v>
      </c>
      <c r="I57" s="233"/>
      <c r="J57" s="279" t="s">
        <v>337</v>
      </c>
      <c r="K57" s="233"/>
      <c r="L57" s="639" t="s">
        <v>324</v>
      </c>
      <c r="M57" s="640"/>
      <c r="N57" s="641"/>
      <c r="O57" s="642"/>
      <c r="P57" s="642"/>
      <c r="Q57" s="642"/>
      <c r="R57" s="643"/>
      <c r="S57" s="234">
        <f>IFERROR(VLOOKUP(K57,$D$19:$E$48,2,0),0)</f>
        <v>0</v>
      </c>
      <c r="T57" s="592"/>
    </row>
    <row r="58" spans="1:21" ht="25" customHeight="1" x14ac:dyDescent="0.2">
      <c r="A58" s="137"/>
      <c r="B58" s="637"/>
      <c r="C58" s="201" t="s">
        <v>104</v>
      </c>
      <c r="D58" s="493"/>
      <c r="E58" s="494"/>
      <c r="F58" s="634" t="s">
        <v>99</v>
      </c>
      <c r="G58" s="635"/>
      <c r="H58" s="597"/>
      <c r="I58" s="598"/>
      <c r="J58" s="598"/>
      <c r="K58" s="598"/>
      <c r="L58" s="599"/>
      <c r="M58" s="203" t="s">
        <v>282</v>
      </c>
      <c r="N58" s="601"/>
      <c r="O58" s="602"/>
      <c r="P58" s="203" t="s">
        <v>289</v>
      </c>
      <c r="Q58" s="597"/>
      <c r="R58" s="600"/>
      <c r="S58" s="234"/>
      <c r="T58" s="592"/>
    </row>
    <row r="59" spans="1:21" ht="25" customHeight="1" x14ac:dyDescent="0.2">
      <c r="A59" s="137"/>
      <c r="B59" s="638"/>
      <c r="C59" s="202" t="s">
        <v>281</v>
      </c>
      <c r="D59" s="495"/>
      <c r="E59" s="496"/>
      <c r="F59" s="629" t="s">
        <v>290</v>
      </c>
      <c r="G59" s="630"/>
      <c r="H59" s="630"/>
      <c r="I59" s="631"/>
      <c r="J59" s="644" t="s">
        <v>577</v>
      </c>
      <c r="K59" s="645"/>
      <c r="L59" s="659"/>
      <c r="M59" s="660"/>
      <c r="N59" s="517" t="s">
        <v>578</v>
      </c>
      <c r="O59" s="659"/>
      <c r="P59" s="660"/>
      <c r="Q59" s="660"/>
      <c r="R59" s="661"/>
      <c r="S59" s="234"/>
      <c r="T59" s="592"/>
    </row>
    <row r="60" spans="1:21" ht="25" customHeight="1" x14ac:dyDescent="0.2">
      <c r="A60" s="137">
        <f>IFERROR(VLOOKUP(I60,$D$19:$E$48,2,0),0)</f>
        <v>0</v>
      </c>
      <c r="B60" s="636" t="s">
        <v>286</v>
      </c>
      <c r="C60" s="200" t="s">
        <v>280</v>
      </c>
      <c r="D60" s="491"/>
      <c r="E60" s="492"/>
      <c r="F60" s="632" t="s">
        <v>335</v>
      </c>
      <c r="G60" s="633"/>
      <c r="H60" s="279" t="s">
        <v>336</v>
      </c>
      <c r="I60" s="233"/>
      <c r="J60" s="279" t="s">
        <v>337</v>
      </c>
      <c r="K60" s="233"/>
      <c r="L60" s="639" t="s">
        <v>324</v>
      </c>
      <c r="M60" s="640"/>
      <c r="N60" s="641"/>
      <c r="O60" s="642"/>
      <c r="P60" s="642"/>
      <c r="Q60" s="642"/>
      <c r="R60" s="643"/>
      <c r="S60" s="234">
        <f>IFERROR(VLOOKUP(K60,$D$19:$E$48,2,0),0)</f>
        <v>0</v>
      </c>
      <c r="T60" s="518"/>
    </row>
    <row r="61" spans="1:21" ht="25" customHeight="1" x14ac:dyDescent="0.2">
      <c r="A61" s="137"/>
      <c r="B61" s="637"/>
      <c r="C61" s="201" t="s">
        <v>104</v>
      </c>
      <c r="D61" s="493"/>
      <c r="E61" s="494"/>
      <c r="F61" s="634" t="s">
        <v>99</v>
      </c>
      <c r="G61" s="635"/>
      <c r="H61" s="597"/>
      <c r="I61" s="598"/>
      <c r="J61" s="598"/>
      <c r="K61" s="598"/>
      <c r="L61" s="599"/>
      <c r="M61" s="203" t="s">
        <v>282</v>
      </c>
      <c r="N61" s="601"/>
      <c r="O61" s="602"/>
      <c r="P61" s="203" t="s">
        <v>289</v>
      </c>
      <c r="Q61" s="597"/>
      <c r="R61" s="600"/>
      <c r="S61" s="234"/>
      <c r="T61" s="405">
        <f>L53</f>
        <v>0</v>
      </c>
    </row>
    <row r="62" spans="1:21" ht="25" customHeight="1" x14ac:dyDescent="0.2">
      <c r="A62" s="137"/>
      <c r="B62" s="638"/>
      <c r="C62" s="202" t="s">
        <v>281</v>
      </c>
      <c r="D62" s="495"/>
      <c r="E62" s="496"/>
      <c r="F62" s="629" t="s">
        <v>290</v>
      </c>
      <c r="G62" s="630"/>
      <c r="H62" s="630"/>
      <c r="I62" s="631"/>
      <c r="J62" s="644" t="s">
        <v>577</v>
      </c>
      <c r="K62" s="645"/>
      <c r="L62" s="659"/>
      <c r="M62" s="660"/>
      <c r="N62" s="517" t="s">
        <v>578</v>
      </c>
      <c r="O62" s="659"/>
      <c r="P62" s="660"/>
      <c r="Q62" s="660"/>
      <c r="R62" s="661"/>
      <c r="S62" s="235"/>
      <c r="T62" s="519">
        <f>L56</f>
        <v>0</v>
      </c>
      <c r="U62" s="63"/>
    </row>
    <row r="63" spans="1:21" ht="25" customHeight="1" x14ac:dyDescent="0.2">
      <c r="A63" s="137">
        <f>IFERROR(VLOOKUP(I63,$D$19:$E$48,2,0),0)</f>
        <v>0</v>
      </c>
      <c r="B63" s="636" t="s">
        <v>287</v>
      </c>
      <c r="C63" s="200" t="s">
        <v>280</v>
      </c>
      <c r="D63" s="491"/>
      <c r="E63" s="492"/>
      <c r="F63" s="632" t="s">
        <v>335</v>
      </c>
      <c r="G63" s="633"/>
      <c r="H63" s="279" t="s">
        <v>336</v>
      </c>
      <c r="I63" s="233"/>
      <c r="J63" s="279" t="s">
        <v>337</v>
      </c>
      <c r="K63" s="233"/>
      <c r="L63" s="639" t="s">
        <v>324</v>
      </c>
      <c r="M63" s="640"/>
      <c r="N63" s="641"/>
      <c r="O63" s="642"/>
      <c r="P63" s="642"/>
      <c r="Q63" s="642"/>
      <c r="R63" s="643"/>
      <c r="S63" s="234">
        <f>IFERROR(VLOOKUP(K63,$D$19:$E$48,2,0),0)</f>
        <v>0</v>
      </c>
      <c r="T63" s="405">
        <f>L59</f>
        <v>0</v>
      </c>
      <c r="U63" s="63"/>
    </row>
    <row r="64" spans="1:21" ht="25" customHeight="1" x14ac:dyDescent="0.2">
      <c r="A64" s="137"/>
      <c r="B64" s="637"/>
      <c r="C64" s="201" t="s">
        <v>104</v>
      </c>
      <c r="D64" s="493"/>
      <c r="E64" s="494"/>
      <c r="F64" s="634" t="s">
        <v>99</v>
      </c>
      <c r="G64" s="635"/>
      <c r="H64" s="597"/>
      <c r="I64" s="598"/>
      <c r="J64" s="598"/>
      <c r="K64" s="598"/>
      <c r="L64" s="599"/>
      <c r="M64" s="203" t="s">
        <v>282</v>
      </c>
      <c r="N64" s="601"/>
      <c r="O64" s="602"/>
      <c r="P64" s="203" t="s">
        <v>289</v>
      </c>
      <c r="Q64" s="597"/>
      <c r="R64" s="600"/>
      <c r="S64" s="235"/>
      <c r="T64" s="405">
        <f>L62</f>
        <v>0</v>
      </c>
      <c r="U64" s="63"/>
    </row>
    <row r="65" spans="1:24" ht="25" customHeight="1" x14ac:dyDescent="0.2">
      <c r="A65" s="137"/>
      <c r="B65" s="638"/>
      <c r="C65" s="202" t="s">
        <v>281</v>
      </c>
      <c r="D65" s="495"/>
      <c r="E65" s="496"/>
      <c r="F65" s="629" t="s">
        <v>290</v>
      </c>
      <c r="G65" s="630"/>
      <c r="H65" s="630"/>
      <c r="I65" s="631"/>
      <c r="J65" s="644" t="s">
        <v>577</v>
      </c>
      <c r="K65" s="645"/>
      <c r="L65" s="659"/>
      <c r="M65" s="660"/>
      <c r="N65" s="517" t="s">
        <v>578</v>
      </c>
      <c r="O65" s="659"/>
      <c r="P65" s="660"/>
      <c r="Q65" s="660"/>
      <c r="R65" s="661"/>
      <c r="S65" s="235"/>
      <c r="T65" s="405">
        <f>L65</f>
        <v>0</v>
      </c>
      <c r="U65" s="63"/>
    </row>
    <row r="66" spans="1:24" ht="25" customHeight="1" x14ac:dyDescent="0.2">
      <c r="A66" s="137">
        <f>IFERROR(VLOOKUP(I66,$D$19:$E$48,2,0),0)</f>
        <v>0</v>
      </c>
      <c r="B66" s="636" t="s">
        <v>288</v>
      </c>
      <c r="C66" s="200" t="s">
        <v>280</v>
      </c>
      <c r="D66" s="491"/>
      <c r="E66" s="492"/>
      <c r="F66" s="632" t="s">
        <v>335</v>
      </c>
      <c r="G66" s="633"/>
      <c r="H66" s="279" t="s">
        <v>336</v>
      </c>
      <c r="I66" s="233"/>
      <c r="J66" s="279" t="s">
        <v>337</v>
      </c>
      <c r="K66" s="233"/>
      <c r="L66" s="639" t="s">
        <v>324</v>
      </c>
      <c r="M66" s="640"/>
      <c r="N66" s="641"/>
      <c r="O66" s="642"/>
      <c r="P66" s="642"/>
      <c r="Q66" s="642"/>
      <c r="R66" s="643"/>
      <c r="S66" s="234">
        <f>IFERROR(VLOOKUP(K66,$D$19:$E$48,2,0),0)</f>
        <v>0</v>
      </c>
      <c r="T66" s="405">
        <f>L68</f>
        <v>0</v>
      </c>
      <c r="U66" s="63"/>
    </row>
    <row r="67" spans="1:24" ht="25" customHeight="1" x14ac:dyDescent="0.2">
      <c r="A67" s="137"/>
      <c r="B67" s="637"/>
      <c r="C67" s="201" t="s">
        <v>104</v>
      </c>
      <c r="D67" s="493"/>
      <c r="E67" s="494"/>
      <c r="F67" s="634" t="s">
        <v>99</v>
      </c>
      <c r="G67" s="635"/>
      <c r="H67" s="597"/>
      <c r="I67" s="598"/>
      <c r="J67" s="598"/>
      <c r="K67" s="598"/>
      <c r="L67" s="599"/>
      <c r="M67" s="203" t="s">
        <v>282</v>
      </c>
      <c r="N67" s="601"/>
      <c r="O67" s="602"/>
      <c r="P67" s="203" t="s">
        <v>289</v>
      </c>
      <c r="Q67" s="597"/>
      <c r="R67" s="600"/>
      <c r="S67" s="235"/>
      <c r="T67" s="405"/>
      <c r="U67" s="63"/>
    </row>
    <row r="68" spans="1:24" ht="25" customHeight="1" x14ac:dyDescent="0.2">
      <c r="A68" s="137"/>
      <c r="B68" s="638"/>
      <c r="C68" s="202" t="s">
        <v>281</v>
      </c>
      <c r="D68" s="495"/>
      <c r="E68" s="496"/>
      <c r="F68" s="629" t="s">
        <v>290</v>
      </c>
      <c r="G68" s="630"/>
      <c r="H68" s="630"/>
      <c r="I68" s="631"/>
      <c r="J68" s="644" t="s">
        <v>577</v>
      </c>
      <c r="K68" s="645"/>
      <c r="L68" s="659"/>
      <c r="M68" s="660"/>
      <c r="N68" s="517" t="s">
        <v>578</v>
      </c>
      <c r="O68" s="659"/>
      <c r="P68" s="660"/>
      <c r="Q68" s="660"/>
      <c r="R68" s="661"/>
      <c r="S68" s="235"/>
      <c r="T68" s="405"/>
      <c r="U68" s="63"/>
    </row>
    <row r="69" spans="1:24" ht="5" customHeight="1" x14ac:dyDescent="0.2">
      <c r="B69" s="256"/>
      <c r="C69" s="256"/>
      <c r="D69" s="256"/>
      <c r="E69" s="256"/>
      <c r="F69" s="256"/>
      <c r="G69" s="256"/>
      <c r="H69" s="256"/>
      <c r="I69" s="256"/>
      <c r="J69" s="169"/>
      <c r="K69" s="169"/>
      <c r="L69" s="169"/>
      <c r="M69" s="169"/>
      <c r="N69" s="169"/>
      <c r="O69" s="169"/>
      <c r="P69" s="169"/>
      <c r="Q69" s="169"/>
      <c r="R69" s="169"/>
      <c r="S69" s="160"/>
    </row>
    <row r="70" spans="1:24" ht="25" customHeight="1" x14ac:dyDescent="0.2">
      <c r="B70" s="83" t="s">
        <v>116</v>
      </c>
      <c r="C70" s="83"/>
      <c r="D70" s="83"/>
      <c r="E70" s="83"/>
      <c r="F70" s="63"/>
      <c r="G70" s="63"/>
      <c r="H70" s="63"/>
      <c r="I70" s="84"/>
      <c r="J70" s="84"/>
      <c r="K70" s="84"/>
      <c r="L70" s="84"/>
      <c r="M70" s="84"/>
      <c r="N70" s="84"/>
      <c r="O70" s="84"/>
      <c r="P70" s="84"/>
      <c r="Q70" s="84"/>
      <c r="R70" s="84"/>
      <c r="S70" s="160"/>
    </row>
    <row r="71" spans="1:24" ht="25" customHeight="1" x14ac:dyDescent="0.2">
      <c r="B71" s="63" t="s">
        <v>93</v>
      </c>
      <c r="C71" s="63"/>
      <c r="D71" s="63"/>
      <c r="E71" s="63"/>
      <c r="F71" s="63"/>
      <c r="G71" s="63"/>
      <c r="H71" s="63"/>
      <c r="I71" s="63"/>
      <c r="J71" s="63"/>
      <c r="K71" s="63"/>
      <c r="L71" s="63"/>
      <c r="M71" s="63"/>
      <c r="N71" s="63"/>
      <c r="O71" s="63"/>
      <c r="P71" s="63"/>
      <c r="Q71" s="63"/>
      <c r="R71" s="63"/>
      <c r="S71" s="160"/>
    </row>
    <row r="72" spans="1:24" ht="25" customHeight="1" x14ac:dyDescent="0.2">
      <c r="B72" s="83" t="s">
        <v>350</v>
      </c>
      <c r="C72" s="83"/>
      <c r="D72" s="83"/>
      <c r="E72" s="83"/>
      <c r="F72" s="64"/>
      <c r="G72" s="64"/>
      <c r="H72" s="64"/>
      <c r="I72" s="85"/>
      <c r="J72" s="85"/>
      <c r="K72" s="85"/>
      <c r="L72" s="85"/>
      <c r="M72" s="85"/>
      <c r="N72" s="85"/>
      <c r="O72" s="85"/>
      <c r="P72" s="85"/>
      <c r="Q72" s="85"/>
      <c r="R72" s="85"/>
      <c r="S72" s="160"/>
    </row>
    <row r="73" spans="1:24" ht="25" customHeight="1" x14ac:dyDescent="0.2">
      <c r="B73" s="655" t="s">
        <v>351</v>
      </c>
      <c r="C73" s="655"/>
      <c r="D73" s="655"/>
      <c r="E73" s="655"/>
      <c r="F73" s="655"/>
      <c r="G73" s="655"/>
      <c r="H73" s="655"/>
      <c r="I73" s="655"/>
      <c r="J73" s="655"/>
      <c r="K73" s="655"/>
      <c r="L73" s="655"/>
      <c r="M73" s="655"/>
      <c r="N73" s="655"/>
      <c r="O73" s="655"/>
      <c r="P73" s="655"/>
      <c r="Q73" s="655"/>
      <c r="R73" s="655"/>
      <c r="S73" s="160"/>
      <c r="T73" s="63"/>
    </row>
    <row r="74" spans="1:24" ht="20" customHeight="1" x14ac:dyDescent="0.2">
      <c r="B74" s="249" t="s">
        <v>352</v>
      </c>
      <c r="C74" s="249" t="s">
        <v>291</v>
      </c>
      <c r="D74" s="593"/>
      <c r="E74" s="624"/>
      <c r="F74" s="624"/>
      <c r="G74" s="611"/>
      <c r="H74" s="608" t="s">
        <v>292</v>
      </c>
      <c r="I74" s="609"/>
      <c r="J74" s="603"/>
      <c r="K74" s="604"/>
      <c r="L74" s="604"/>
      <c r="M74" s="604"/>
      <c r="N74" s="604"/>
      <c r="O74" s="605"/>
      <c r="P74" s="250" t="s">
        <v>104</v>
      </c>
      <c r="Q74" s="593"/>
      <c r="R74" s="594"/>
      <c r="S74" s="160"/>
      <c r="T74" s="656" t="s">
        <v>399</v>
      </c>
    </row>
    <row r="75" spans="1:24" ht="20" customHeight="1" x14ac:dyDescent="0.2">
      <c r="B75" s="249" t="s">
        <v>353</v>
      </c>
      <c r="C75" s="249" t="s">
        <v>291</v>
      </c>
      <c r="D75" s="593"/>
      <c r="E75" s="624"/>
      <c r="F75" s="624"/>
      <c r="G75" s="611"/>
      <c r="H75" s="608" t="s">
        <v>292</v>
      </c>
      <c r="I75" s="609"/>
      <c r="J75" s="603"/>
      <c r="K75" s="604"/>
      <c r="L75" s="604"/>
      <c r="M75" s="604"/>
      <c r="N75" s="604"/>
      <c r="O75" s="605"/>
      <c r="P75" s="250" t="s">
        <v>104</v>
      </c>
      <c r="Q75" s="593"/>
      <c r="R75" s="594"/>
      <c r="S75" s="160"/>
      <c r="T75" s="657"/>
      <c r="U75" s="63"/>
    </row>
    <row r="76" spans="1:24" s="85" customFormat="1" ht="20" customHeight="1" x14ac:dyDescent="0.2">
      <c r="A76" s="62"/>
      <c r="B76" s="249" t="s">
        <v>354</v>
      </c>
      <c r="C76" s="249" t="s">
        <v>291</v>
      </c>
      <c r="D76" s="593"/>
      <c r="E76" s="624"/>
      <c r="F76" s="624"/>
      <c r="G76" s="611"/>
      <c r="H76" s="608" t="s">
        <v>292</v>
      </c>
      <c r="I76" s="609"/>
      <c r="J76" s="603"/>
      <c r="K76" s="604"/>
      <c r="L76" s="604"/>
      <c r="M76" s="604"/>
      <c r="N76" s="604"/>
      <c r="O76" s="605"/>
      <c r="P76" s="250" t="s">
        <v>104</v>
      </c>
      <c r="Q76" s="593"/>
      <c r="R76" s="594"/>
      <c r="S76" s="63"/>
      <c r="V76" s="377"/>
      <c r="W76" s="377"/>
      <c r="X76" s="377"/>
    </row>
    <row r="77" spans="1:24" ht="20" customHeight="1" x14ac:dyDescent="0.2">
      <c r="A77" s="87"/>
      <c r="B77" s="249" t="s">
        <v>355</v>
      </c>
      <c r="C77" s="249" t="s">
        <v>291</v>
      </c>
      <c r="D77" s="593"/>
      <c r="E77" s="624"/>
      <c r="F77" s="624"/>
      <c r="G77" s="611"/>
      <c r="H77" s="608" t="s">
        <v>292</v>
      </c>
      <c r="I77" s="609"/>
      <c r="J77" s="603"/>
      <c r="K77" s="604"/>
      <c r="L77" s="604"/>
      <c r="M77" s="604"/>
      <c r="N77" s="604"/>
      <c r="O77" s="605"/>
      <c r="P77" s="250" t="s">
        <v>104</v>
      </c>
      <c r="Q77" s="593"/>
      <c r="R77" s="594"/>
      <c r="S77" s="63"/>
    </row>
    <row r="78" spans="1:24" ht="20" customHeight="1" x14ac:dyDescent="0.2">
      <c r="A78" s="87"/>
      <c r="B78" s="249" t="s">
        <v>356</v>
      </c>
      <c r="C78" s="249" t="s">
        <v>291</v>
      </c>
      <c r="D78" s="593"/>
      <c r="E78" s="624"/>
      <c r="F78" s="624"/>
      <c r="G78" s="611"/>
      <c r="H78" s="608" t="s">
        <v>292</v>
      </c>
      <c r="I78" s="609"/>
      <c r="J78" s="603"/>
      <c r="K78" s="604"/>
      <c r="L78" s="604"/>
      <c r="M78" s="604"/>
      <c r="N78" s="604"/>
      <c r="O78" s="605"/>
      <c r="P78" s="250" t="s">
        <v>104</v>
      </c>
      <c r="Q78" s="593"/>
      <c r="R78" s="594"/>
      <c r="S78" s="63"/>
    </row>
    <row r="79" spans="1:24" ht="20" customHeight="1" x14ac:dyDescent="0.2">
      <c r="B79" s="249" t="s">
        <v>357</v>
      </c>
      <c r="C79" s="249" t="s">
        <v>291</v>
      </c>
      <c r="D79" s="593"/>
      <c r="E79" s="624"/>
      <c r="F79" s="624"/>
      <c r="G79" s="611"/>
      <c r="H79" s="608" t="s">
        <v>292</v>
      </c>
      <c r="I79" s="609"/>
      <c r="J79" s="603"/>
      <c r="K79" s="604"/>
      <c r="L79" s="604"/>
      <c r="M79" s="604"/>
      <c r="N79" s="604"/>
      <c r="O79" s="605"/>
      <c r="P79" s="250" t="s">
        <v>104</v>
      </c>
      <c r="Q79" s="593"/>
      <c r="R79" s="594"/>
      <c r="S79" s="63"/>
    </row>
    <row r="80" spans="1:24" ht="20" customHeight="1" x14ac:dyDescent="0.2">
      <c r="A80" s="87"/>
      <c r="B80" s="249" t="s">
        <v>358</v>
      </c>
      <c r="C80" s="249" t="s">
        <v>291</v>
      </c>
      <c r="D80" s="593"/>
      <c r="E80" s="624"/>
      <c r="F80" s="624"/>
      <c r="G80" s="611"/>
      <c r="H80" s="608" t="s">
        <v>292</v>
      </c>
      <c r="I80" s="609"/>
      <c r="J80" s="603"/>
      <c r="K80" s="604"/>
      <c r="L80" s="604"/>
      <c r="M80" s="604"/>
      <c r="N80" s="604"/>
      <c r="O80" s="605"/>
      <c r="P80" s="250" t="s">
        <v>104</v>
      </c>
      <c r="Q80" s="593"/>
      <c r="R80" s="594"/>
      <c r="S80" s="63"/>
    </row>
    <row r="81" spans="1:24" ht="20" customHeight="1" x14ac:dyDescent="0.2">
      <c r="B81" s="249" t="s">
        <v>359</v>
      </c>
      <c r="C81" s="249" t="s">
        <v>291</v>
      </c>
      <c r="D81" s="593"/>
      <c r="E81" s="624"/>
      <c r="F81" s="624"/>
      <c r="G81" s="611"/>
      <c r="H81" s="608" t="s">
        <v>292</v>
      </c>
      <c r="I81" s="609"/>
      <c r="J81" s="603"/>
      <c r="K81" s="604"/>
      <c r="L81" s="604"/>
      <c r="M81" s="604"/>
      <c r="N81" s="604"/>
      <c r="O81" s="605"/>
      <c r="P81" s="250" t="s">
        <v>104</v>
      </c>
      <c r="Q81" s="593"/>
      <c r="R81" s="594"/>
      <c r="S81" s="63"/>
    </row>
    <row r="82" spans="1:24" ht="20" customHeight="1" x14ac:dyDescent="0.2">
      <c r="A82" s="87"/>
      <c r="B82" s="249" t="s">
        <v>360</v>
      </c>
      <c r="C82" s="249" t="s">
        <v>291</v>
      </c>
      <c r="D82" s="593"/>
      <c r="E82" s="624"/>
      <c r="F82" s="624"/>
      <c r="G82" s="611"/>
      <c r="H82" s="608" t="s">
        <v>292</v>
      </c>
      <c r="I82" s="609"/>
      <c r="J82" s="603"/>
      <c r="K82" s="604"/>
      <c r="L82" s="604"/>
      <c r="M82" s="604"/>
      <c r="N82" s="604"/>
      <c r="O82" s="605"/>
      <c r="P82" s="250" t="s">
        <v>104</v>
      </c>
      <c r="Q82" s="593"/>
      <c r="R82" s="594"/>
      <c r="S82" s="63"/>
    </row>
    <row r="83" spans="1:24" ht="20" customHeight="1" x14ac:dyDescent="0.2">
      <c r="A83" s="87"/>
      <c r="B83" s="249" t="s">
        <v>361</v>
      </c>
      <c r="C83" s="249" t="s">
        <v>291</v>
      </c>
      <c r="D83" s="593"/>
      <c r="E83" s="624"/>
      <c r="F83" s="624"/>
      <c r="G83" s="611"/>
      <c r="H83" s="608" t="s">
        <v>292</v>
      </c>
      <c r="I83" s="609"/>
      <c r="J83" s="603"/>
      <c r="K83" s="604"/>
      <c r="L83" s="604"/>
      <c r="M83" s="604"/>
      <c r="N83" s="604"/>
      <c r="O83" s="605"/>
      <c r="P83" s="250" t="s">
        <v>104</v>
      </c>
      <c r="Q83" s="593"/>
      <c r="R83" s="594"/>
      <c r="S83" s="63"/>
    </row>
    <row r="84" spans="1:24" ht="20" customHeight="1" x14ac:dyDescent="0.2">
      <c r="B84" s="249" t="s">
        <v>362</v>
      </c>
      <c r="C84" s="249" t="s">
        <v>291</v>
      </c>
      <c r="D84" s="593"/>
      <c r="E84" s="624"/>
      <c r="F84" s="624"/>
      <c r="G84" s="611"/>
      <c r="H84" s="608" t="s">
        <v>292</v>
      </c>
      <c r="I84" s="609"/>
      <c r="J84" s="603"/>
      <c r="K84" s="604"/>
      <c r="L84" s="604"/>
      <c r="M84" s="604"/>
      <c r="N84" s="604"/>
      <c r="O84" s="605"/>
      <c r="P84" s="250" t="s">
        <v>104</v>
      </c>
      <c r="Q84" s="593"/>
      <c r="R84" s="594"/>
      <c r="S84" s="63"/>
    </row>
    <row r="85" spans="1:24" ht="20" customHeight="1" x14ac:dyDescent="0.2">
      <c r="A85" s="87"/>
      <c r="B85" s="249" t="s">
        <v>363</v>
      </c>
      <c r="C85" s="249" t="s">
        <v>291</v>
      </c>
      <c r="D85" s="593"/>
      <c r="E85" s="624"/>
      <c r="F85" s="624"/>
      <c r="G85" s="611"/>
      <c r="H85" s="608" t="s">
        <v>292</v>
      </c>
      <c r="I85" s="609"/>
      <c r="J85" s="603"/>
      <c r="K85" s="604"/>
      <c r="L85" s="604"/>
      <c r="M85" s="604"/>
      <c r="N85" s="604"/>
      <c r="O85" s="605"/>
      <c r="P85" s="250" t="s">
        <v>104</v>
      </c>
      <c r="Q85" s="593"/>
      <c r="R85" s="594"/>
      <c r="S85" s="63"/>
    </row>
    <row r="86" spans="1:24" ht="20" customHeight="1" x14ac:dyDescent="0.2">
      <c r="B86" s="249" t="s">
        <v>364</v>
      </c>
      <c r="C86" s="249" t="s">
        <v>291</v>
      </c>
      <c r="D86" s="593"/>
      <c r="E86" s="624"/>
      <c r="F86" s="624"/>
      <c r="G86" s="611"/>
      <c r="H86" s="608" t="s">
        <v>292</v>
      </c>
      <c r="I86" s="609"/>
      <c r="J86" s="603"/>
      <c r="K86" s="604"/>
      <c r="L86" s="604"/>
      <c r="M86" s="604"/>
      <c r="N86" s="604"/>
      <c r="O86" s="605"/>
      <c r="P86" s="250" t="s">
        <v>104</v>
      </c>
      <c r="Q86" s="593"/>
      <c r="R86" s="594"/>
      <c r="S86" s="63"/>
    </row>
    <row r="87" spans="1:24" ht="19.25" customHeight="1" x14ac:dyDescent="0.2">
      <c r="A87" s="87"/>
      <c r="B87" s="249" t="s">
        <v>365</v>
      </c>
      <c r="C87" s="249" t="s">
        <v>291</v>
      </c>
      <c r="D87" s="593"/>
      <c r="E87" s="624"/>
      <c r="F87" s="624"/>
      <c r="G87" s="611"/>
      <c r="H87" s="653" t="s">
        <v>292</v>
      </c>
      <c r="I87" s="653"/>
      <c r="J87" s="603"/>
      <c r="K87" s="604"/>
      <c r="L87" s="604"/>
      <c r="M87" s="604"/>
      <c r="N87" s="604"/>
      <c r="O87" s="605"/>
      <c r="P87" s="250" t="s">
        <v>104</v>
      </c>
      <c r="Q87" s="593"/>
      <c r="R87" s="594"/>
      <c r="S87" s="63"/>
    </row>
    <row r="88" spans="1:24" ht="20" customHeight="1" x14ac:dyDescent="0.2">
      <c r="A88" s="87"/>
      <c r="B88" s="249" t="s">
        <v>366</v>
      </c>
      <c r="C88" s="249" t="s">
        <v>291</v>
      </c>
      <c r="D88" s="593"/>
      <c r="E88" s="624"/>
      <c r="F88" s="624"/>
      <c r="G88" s="611"/>
      <c r="H88" s="653" t="s">
        <v>292</v>
      </c>
      <c r="I88" s="653"/>
      <c r="J88" s="603"/>
      <c r="K88" s="604"/>
      <c r="L88" s="604"/>
      <c r="M88" s="604"/>
      <c r="N88" s="604"/>
      <c r="O88" s="605"/>
      <c r="P88" s="250" t="s">
        <v>104</v>
      </c>
      <c r="Q88" s="593"/>
      <c r="R88" s="594"/>
      <c r="S88" s="63"/>
    </row>
    <row r="89" spans="1:24" ht="20" customHeight="1" x14ac:dyDescent="0.2">
      <c r="B89" s="249" t="s">
        <v>367</v>
      </c>
      <c r="C89" s="249" t="s">
        <v>291</v>
      </c>
      <c r="D89" s="593"/>
      <c r="E89" s="624"/>
      <c r="F89" s="624"/>
      <c r="G89" s="611"/>
      <c r="H89" s="653" t="s">
        <v>292</v>
      </c>
      <c r="I89" s="653"/>
      <c r="J89" s="603"/>
      <c r="K89" s="604"/>
      <c r="L89" s="604"/>
      <c r="M89" s="604"/>
      <c r="N89" s="604"/>
      <c r="O89" s="605"/>
      <c r="P89" s="250" t="s">
        <v>104</v>
      </c>
      <c r="Q89" s="593"/>
      <c r="R89" s="594"/>
      <c r="S89" s="160"/>
    </row>
    <row r="90" spans="1:24" ht="20" customHeight="1" x14ac:dyDescent="0.2">
      <c r="B90" s="249" t="s">
        <v>368</v>
      </c>
      <c r="C90" s="249" t="s">
        <v>291</v>
      </c>
      <c r="D90" s="593"/>
      <c r="E90" s="624"/>
      <c r="F90" s="624"/>
      <c r="G90" s="611"/>
      <c r="H90" s="653" t="s">
        <v>292</v>
      </c>
      <c r="I90" s="653"/>
      <c r="J90" s="603"/>
      <c r="K90" s="604"/>
      <c r="L90" s="604"/>
      <c r="M90" s="604"/>
      <c r="N90" s="604"/>
      <c r="O90" s="605"/>
      <c r="P90" s="250" t="s">
        <v>104</v>
      </c>
      <c r="Q90" s="593"/>
      <c r="R90" s="594"/>
      <c r="S90" s="160"/>
      <c r="U90" s="63"/>
    </row>
    <row r="91" spans="1:24" s="85" customFormat="1" ht="20" customHeight="1" x14ac:dyDescent="0.2">
      <c r="A91" s="62"/>
      <c r="B91" s="249" t="s">
        <v>369</v>
      </c>
      <c r="C91" s="249" t="s">
        <v>291</v>
      </c>
      <c r="D91" s="593"/>
      <c r="E91" s="624"/>
      <c r="F91" s="624"/>
      <c r="G91" s="611"/>
      <c r="H91" s="653" t="s">
        <v>292</v>
      </c>
      <c r="I91" s="653"/>
      <c r="J91" s="603"/>
      <c r="K91" s="604"/>
      <c r="L91" s="604"/>
      <c r="M91" s="604"/>
      <c r="N91" s="604"/>
      <c r="O91" s="605"/>
      <c r="P91" s="250" t="s">
        <v>104</v>
      </c>
      <c r="Q91" s="593"/>
      <c r="R91" s="594"/>
      <c r="S91" s="63"/>
      <c r="V91" s="377"/>
      <c r="W91" s="377"/>
      <c r="X91" s="377"/>
    </row>
    <row r="92" spans="1:24" ht="20" customHeight="1" x14ac:dyDescent="0.2">
      <c r="A92" s="87"/>
      <c r="B92" s="249" t="s">
        <v>370</v>
      </c>
      <c r="C92" s="249" t="s">
        <v>291</v>
      </c>
      <c r="D92" s="593"/>
      <c r="E92" s="624"/>
      <c r="F92" s="624"/>
      <c r="G92" s="611"/>
      <c r="H92" s="653" t="s">
        <v>292</v>
      </c>
      <c r="I92" s="653"/>
      <c r="J92" s="603"/>
      <c r="K92" s="604"/>
      <c r="L92" s="604"/>
      <c r="M92" s="604"/>
      <c r="N92" s="604"/>
      <c r="O92" s="605"/>
      <c r="P92" s="250" t="s">
        <v>104</v>
      </c>
      <c r="Q92" s="593"/>
      <c r="R92" s="594"/>
      <c r="S92" s="63"/>
    </row>
    <row r="93" spans="1:24" ht="20" customHeight="1" x14ac:dyDescent="0.2">
      <c r="A93" s="87"/>
      <c r="B93" s="249" t="s">
        <v>371</v>
      </c>
      <c r="C93" s="249" t="s">
        <v>291</v>
      </c>
      <c r="D93" s="593"/>
      <c r="E93" s="624"/>
      <c r="F93" s="624"/>
      <c r="G93" s="611"/>
      <c r="H93" s="653" t="s">
        <v>292</v>
      </c>
      <c r="I93" s="653"/>
      <c r="J93" s="603"/>
      <c r="K93" s="604"/>
      <c r="L93" s="604"/>
      <c r="M93" s="604"/>
      <c r="N93" s="604"/>
      <c r="O93" s="605"/>
      <c r="P93" s="250" t="s">
        <v>104</v>
      </c>
      <c r="Q93" s="593"/>
      <c r="R93" s="594"/>
      <c r="S93" s="63"/>
    </row>
    <row r="94" spans="1:24" ht="20" customHeight="1" x14ac:dyDescent="0.2">
      <c r="B94" s="249" t="s">
        <v>372</v>
      </c>
      <c r="C94" s="249" t="s">
        <v>291</v>
      </c>
      <c r="D94" s="593"/>
      <c r="E94" s="624"/>
      <c r="F94" s="624"/>
      <c r="G94" s="611"/>
      <c r="H94" s="653" t="s">
        <v>292</v>
      </c>
      <c r="I94" s="653"/>
      <c r="J94" s="603"/>
      <c r="K94" s="604"/>
      <c r="L94" s="604"/>
      <c r="M94" s="604"/>
      <c r="N94" s="604"/>
      <c r="O94" s="605"/>
      <c r="P94" s="250" t="s">
        <v>104</v>
      </c>
      <c r="Q94" s="593"/>
      <c r="R94" s="594"/>
      <c r="S94" s="63"/>
    </row>
    <row r="95" spans="1:24" ht="20" customHeight="1" x14ac:dyDescent="0.2">
      <c r="A95" s="87"/>
      <c r="B95" s="249" t="s">
        <v>373</v>
      </c>
      <c r="C95" s="249" t="s">
        <v>291</v>
      </c>
      <c r="D95" s="593"/>
      <c r="E95" s="624"/>
      <c r="F95" s="624"/>
      <c r="G95" s="611"/>
      <c r="H95" s="653" t="s">
        <v>292</v>
      </c>
      <c r="I95" s="653"/>
      <c r="J95" s="603"/>
      <c r="K95" s="604"/>
      <c r="L95" s="604"/>
      <c r="M95" s="604"/>
      <c r="N95" s="604"/>
      <c r="O95" s="605"/>
      <c r="P95" s="250" t="s">
        <v>104</v>
      </c>
      <c r="Q95" s="593"/>
      <c r="R95" s="594"/>
      <c r="S95" s="63"/>
    </row>
    <row r="96" spans="1:24" ht="20" customHeight="1" x14ac:dyDescent="0.2">
      <c r="B96" s="249" t="s">
        <v>374</v>
      </c>
      <c r="C96" s="249" t="s">
        <v>291</v>
      </c>
      <c r="D96" s="593"/>
      <c r="E96" s="624"/>
      <c r="F96" s="624"/>
      <c r="G96" s="611"/>
      <c r="H96" s="653" t="s">
        <v>292</v>
      </c>
      <c r="I96" s="653"/>
      <c r="J96" s="603"/>
      <c r="K96" s="604"/>
      <c r="L96" s="604"/>
      <c r="M96" s="604"/>
      <c r="N96" s="604"/>
      <c r="O96" s="605"/>
      <c r="P96" s="250" t="s">
        <v>104</v>
      </c>
      <c r="Q96" s="593"/>
      <c r="R96" s="594"/>
      <c r="S96" s="63"/>
    </row>
    <row r="97" spans="1:24" ht="20" customHeight="1" x14ac:dyDescent="0.2">
      <c r="A97" s="87"/>
      <c r="B97" s="249" t="s">
        <v>375</v>
      </c>
      <c r="C97" s="249" t="s">
        <v>291</v>
      </c>
      <c r="D97" s="593"/>
      <c r="E97" s="624"/>
      <c r="F97" s="624"/>
      <c r="G97" s="611"/>
      <c r="H97" s="653" t="s">
        <v>292</v>
      </c>
      <c r="I97" s="653"/>
      <c r="J97" s="603"/>
      <c r="K97" s="604"/>
      <c r="L97" s="604"/>
      <c r="M97" s="604"/>
      <c r="N97" s="604"/>
      <c r="O97" s="605"/>
      <c r="P97" s="250" t="s">
        <v>104</v>
      </c>
      <c r="Q97" s="593"/>
      <c r="R97" s="594"/>
      <c r="S97" s="63"/>
      <c r="T97" s="132"/>
    </row>
    <row r="98" spans="1:24" ht="20" customHeight="1" x14ac:dyDescent="0.2">
      <c r="A98" s="87"/>
      <c r="B98" s="249" t="s">
        <v>376</v>
      </c>
      <c r="C98" s="249" t="s">
        <v>291</v>
      </c>
      <c r="D98" s="593"/>
      <c r="E98" s="624"/>
      <c r="F98" s="624"/>
      <c r="G98" s="611"/>
      <c r="H98" s="653" t="s">
        <v>292</v>
      </c>
      <c r="I98" s="653"/>
      <c r="J98" s="603"/>
      <c r="K98" s="604"/>
      <c r="L98" s="604"/>
      <c r="M98" s="604"/>
      <c r="N98" s="604"/>
      <c r="O98" s="605"/>
      <c r="P98" s="250" t="s">
        <v>104</v>
      </c>
      <c r="Q98" s="593"/>
      <c r="R98" s="594"/>
      <c r="S98" s="63"/>
      <c r="T98" s="132"/>
    </row>
    <row r="99" spans="1:24" ht="20" customHeight="1" x14ac:dyDescent="0.2">
      <c r="B99" s="249" t="s">
        <v>377</v>
      </c>
      <c r="C99" s="249" t="s">
        <v>291</v>
      </c>
      <c r="D99" s="593"/>
      <c r="E99" s="624"/>
      <c r="F99" s="624"/>
      <c r="G99" s="611"/>
      <c r="H99" s="653" t="s">
        <v>292</v>
      </c>
      <c r="I99" s="653"/>
      <c r="J99" s="603"/>
      <c r="K99" s="604"/>
      <c r="L99" s="604"/>
      <c r="M99" s="604"/>
      <c r="N99" s="604"/>
      <c r="O99" s="605"/>
      <c r="P99" s="250" t="s">
        <v>104</v>
      </c>
      <c r="Q99" s="593"/>
      <c r="R99" s="594"/>
      <c r="S99" s="63"/>
    </row>
    <row r="100" spans="1:24" ht="20" customHeight="1" x14ac:dyDescent="0.2">
      <c r="A100" s="87"/>
      <c r="B100" s="249" t="s">
        <v>378</v>
      </c>
      <c r="C100" s="249" t="s">
        <v>291</v>
      </c>
      <c r="D100" s="593"/>
      <c r="E100" s="624"/>
      <c r="F100" s="624"/>
      <c r="G100" s="611"/>
      <c r="H100" s="653" t="s">
        <v>292</v>
      </c>
      <c r="I100" s="653"/>
      <c r="J100" s="603"/>
      <c r="K100" s="604"/>
      <c r="L100" s="604"/>
      <c r="M100" s="604"/>
      <c r="N100" s="604"/>
      <c r="O100" s="605"/>
      <c r="P100" s="250" t="s">
        <v>104</v>
      </c>
      <c r="Q100" s="593"/>
      <c r="R100" s="594"/>
      <c r="S100" s="63"/>
    </row>
    <row r="101" spans="1:24" ht="20" customHeight="1" x14ac:dyDescent="0.2">
      <c r="B101" s="249" t="s">
        <v>379</v>
      </c>
      <c r="C101" s="249" t="s">
        <v>291</v>
      </c>
      <c r="D101" s="593"/>
      <c r="E101" s="624"/>
      <c r="F101" s="624"/>
      <c r="G101" s="611"/>
      <c r="H101" s="653" t="s">
        <v>292</v>
      </c>
      <c r="I101" s="653"/>
      <c r="J101" s="603"/>
      <c r="K101" s="604"/>
      <c r="L101" s="604"/>
      <c r="M101" s="604"/>
      <c r="N101" s="604"/>
      <c r="O101" s="605"/>
      <c r="P101" s="250" t="s">
        <v>104</v>
      </c>
      <c r="Q101" s="593"/>
      <c r="R101" s="594"/>
      <c r="S101" s="63"/>
    </row>
    <row r="102" spans="1:24" ht="19.25" customHeight="1" x14ac:dyDescent="0.2">
      <c r="A102" s="87"/>
      <c r="B102" s="249" t="s">
        <v>380</v>
      </c>
      <c r="C102" s="249" t="s">
        <v>291</v>
      </c>
      <c r="D102" s="593"/>
      <c r="E102" s="624"/>
      <c r="F102" s="624"/>
      <c r="G102" s="611"/>
      <c r="H102" s="653" t="s">
        <v>292</v>
      </c>
      <c r="I102" s="653"/>
      <c r="J102" s="603"/>
      <c r="K102" s="604"/>
      <c r="L102" s="604"/>
      <c r="M102" s="604"/>
      <c r="N102" s="604"/>
      <c r="O102" s="605"/>
      <c r="P102" s="250" t="s">
        <v>104</v>
      </c>
      <c r="Q102" s="593"/>
      <c r="R102" s="594"/>
      <c r="S102" s="63"/>
    </row>
    <row r="103" spans="1:24" ht="20" customHeight="1" x14ac:dyDescent="0.2">
      <c r="A103" s="87"/>
      <c r="B103" s="249" t="s">
        <v>381</v>
      </c>
      <c r="C103" s="249" t="s">
        <v>291</v>
      </c>
      <c r="D103" s="593"/>
      <c r="E103" s="624"/>
      <c r="F103" s="624"/>
      <c r="G103" s="611"/>
      <c r="H103" s="653" t="s">
        <v>292</v>
      </c>
      <c r="I103" s="653"/>
      <c r="J103" s="603"/>
      <c r="K103" s="604"/>
      <c r="L103" s="604"/>
      <c r="M103" s="604"/>
      <c r="N103" s="604"/>
      <c r="O103" s="605"/>
      <c r="P103" s="250" t="s">
        <v>104</v>
      </c>
      <c r="Q103" s="593"/>
      <c r="R103" s="594"/>
      <c r="S103" s="63"/>
    </row>
    <row r="104" spans="1:24" ht="19.25" customHeight="1" x14ac:dyDescent="0.2">
      <c r="A104" s="87"/>
      <c r="B104" s="249" t="s">
        <v>382</v>
      </c>
      <c r="C104" s="249" t="s">
        <v>291</v>
      </c>
      <c r="D104" s="593"/>
      <c r="E104" s="624"/>
      <c r="F104" s="624"/>
      <c r="G104" s="611"/>
      <c r="H104" s="653" t="s">
        <v>292</v>
      </c>
      <c r="I104" s="653"/>
      <c r="J104" s="603"/>
      <c r="K104" s="604"/>
      <c r="L104" s="604"/>
      <c r="M104" s="604"/>
      <c r="N104" s="604"/>
      <c r="O104" s="605"/>
      <c r="P104" s="250" t="s">
        <v>104</v>
      </c>
      <c r="Q104" s="593"/>
      <c r="R104" s="594"/>
      <c r="S104" s="63"/>
    </row>
    <row r="105" spans="1:24" ht="20" customHeight="1" x14ac:dyDescent="0.2">
      <c r="A105" s="87"/>
      <c r="B105" s="249" t="s">
        <v>383</v>
      </c>
      <c r="C105" s="249" t="s">
        <v>291</v>
      </c>
      <c r="D105" s="593"/>
      <c r="E105" s="624"/>
      <c r="F105" s="624"/>
      <c r="G105" s="611"/>
      <c r="H105" s="653" t="s">
        <v>292</v>
      </c>
      <c r="I105" s="653"/>
      <c r="J105" s="603"/>
      <c r="K105" s="604"/>
      <c r="L105" s="604"/>
      <c r="M105" s="604"/>
      <c r="N105" s="604"/>
      <c r="O105" s="605"/>
      <c r="P105" s="250" t="s">
        <v>104</v>
      </c>
      <c r="Q105" s="593"/>
      <c r="R105" s="594"/>
      <c r="S105" s="63"/>
    </row>
    <row r="106" spans="1:24" ht="20" customHeight="1" x14ac:dyDescent="0.2">
      <c r="B106" s="249" t="s">
        <v>384</v>
      </c>
      <c r="C106" s="249" t="s">
        <v>291</v>
      </c>
      <c r="D106" s="593"/>
      <c r="E106" s="624"/>
      <c r="F106" s="624"/>
      <c r="G106" s="611"/>
      <c r="H106" s="653" t="s">
        <v>292</v>
      </c>
      <c r="I106" s="653"/>
      <c r="J106" s="603"/>
      <c r="K106" s="604"/>
      <c r="L106" s="604"/>
      <c r="M106" s="604"/>
      <c r="N106" s="604"/>
      <c r="O106" s="605"/>
      <c r="P106" s="250" t="s">
        <v>104</v>
      </c>
      <c r="Q106" s="593"/>
      <c r="R106" s="594"/>
      <c r="S106" s="160"/>
    </row>
    <row r="107" spans="1:24" ht="20" customHeight="1" x14ac:dyDescent="0.2">
      <c r="B107" s="249" t="s">
        <v>385</v>
      </c>
      <c r="C107" s="249" t="s">
        <v>291</v>
      </c>
      <c r="D107" s="593"/>
      <c r="E107" s="624"/>
      <c r="F107" s="624"/>
      <c r="G107" s="611"/>
      <c r="H107" s="653" t="s">
        <v>292</v>
      </c>
      <c r="I107" s="653"/>
      <c r="J107" s="603"/>
      <c r="K107" s="604"/>
      <c r="L107" s="604"/>
      <c r="M107" s="604"/>
      <c r="N107" s="604"/>
      <c r="O107" s="605"/>
      <c r="P107" s="250" t="s">
        <v>104</v>
      </c>
      <c r="Q107" s="593"/>
      <c r="R107" s="594"/>
      <c r="S107" s="160"/>
      <c r="U107" s="63"/>
    </row>
    <row r="108" spans="1:24" s="85" customFormat="1" ht="20" customHeight="1" x14ac:dyDescent="0.2">
      <c r="A108" s="62"/>
      <c r="B108" s="249" t="s">
        <v>386</v>
      </c>
      <c r="C108" s="249" t="s">
        <v>291</v>
      </c>
      <c r="D108" s="593"/>
      <c r="E108" s="624"/>
      <c r="F108" s="624"/>
      <c r="G108" s="611"/>
      <c r="H108" s="653" t="s">
        <v>292</v>
      </c>
      <c r="I108" s="653"/>
      <c r="J108" s="603"/>
      <c r="K108" s="604"/>
      <c r="L108" s="604"/>
      <c r="M108" s="604"/>
      <c r="N108" s="604"/>
      <c r="O108" s="605"/>
      <c r="P108" s="250" t="s">
        <v>104</v>
      </c>
      <c r="Q108" s="593"/>
      <c r="R108" s="594"/>
      <c r="S108" s="63"/>
      <c r="V108" s="377"/>
      <c r="W108" s="377"/>
      <c r="X108" s="377"/>
    </row>
    <row r="109" spans="1:24" ht="20" customHeight="1" x14ac:dyDescent="0.2">
      <c r="A109" s="87"/>
      <c r="B109" s="249" t="s">
        <v>387</v>
      </c>
      <c r="C109" s="249" t="s">
        <v>291</v>
      </c>
      <c r="D109" s="593"/>
      <c r="E109" s="624"/>
      <c r="F109" s="624"/>
      <c r="G109" s="611"/>
      <c r="H109" s="653" t="s">
        <v>292</v>
      </c>
      <c r="I109" s="653"/>
      <c r="J109" s="603"/>
      <c r="K109" s="604"/>
      <c r="L109" s="604"/>
      <c r="M109" s="604"/>
      <c r="N109" s="604"/>
      <c r="O109" s="605"/>
      <c r="P109" s="250" t="s">
        <v>104</v>
      </c>
      <c r="Q109" s="593"/>
      <c r="R109" s="594"/>
      <c r="S109" s="63"/>
    </row>
    <row r="110" spans="1:24" ht="20" customHeight="1" x14ac:dyDescent="0.2">
      <c r="A110" s="87"/>
      <c r="B110" s="249" t="s">
        <v>388</v>
      </c>
      <c r="C110" s="249" t="s">
        <v>291</v>
      </c>
      <c r="D110" s="593"/>
      <c r="E110" s="624"/>
      <c r="F110" s="624"/>
      <c r="G110" s="611"/>
      <c r="H110" s="653" t="s">
        <v>292</v>
      </c>
      <c r="I110" s="653"/>
      <c r="J110" s="603"/>
      <c r="K110" s="604"/>
      <c r="L110" s="604"/>
      <c r="M110" s="604"/>
      <c r="N110" s="604"/>
      <c r="O110" s="605"/>
      <c r="P110" s="250" t="s">
        <v>104</v>
      </c>
      <c r="Q110" s="593"/>
      <c r="R110" s="594"/>
      <c r="S110" s="63"/>
    </row>
    <row r="111" spans="1:24" ht="20" customHeight="1" x14ac:dyDescent="0.2">
      <c r="B111" s="249" t="s">
        <v>389</v>
      </c>
      <c r="C111" s="249" t="s">
        <v>291</v>
      </c>
      <c r="D111" s="593"/>
      <c r="E111" s="624"/>
      <c r="F111" s="624"/>
      <c r="G111" s="611"/>
      <c r="H111" s="653" t="s">
        <v>292</v>
      </c>
      <c r="I111" s="653"/>
      <c r="J111" s="603"/>
      <c r="K111" s="604"/>
      <c r="L111" s="604"/>
      <c r="M111" s="604"/>
      <c r="N111" s="604"/>
      <c r="O111" s="605"/>
      <c r="P111" s="250" t="s">
        <v>104</v>
      </c>
      <c r="Q111" s="593"/>
      <c r="R111" s="594"/>
      <c r="S111" s="63"/>
    </row>
    <row r="112" spans="1:24" ht="20" customHeight="1" x14ac:dyDescent="0.2">
      <c r="A112" s="87"/>
      <c r="B112" s="249" t="s">
        <v>390</v>
      </c>
      <c r="C112" s="249" t="s">
        <v>291</v>
      </c>
      <c r="D112" s="593"/>
      <c r="E112" s="624"/>
      <c r="F112" s="624"/>
      <c r="G112" s="611"/>
      <c r="H112" s="653" t="s">
        <v>292</v>
      </c>
      <c r="I112" s="653"/>
      <c r="J112" s="603"/>
      <c r="K112" s="604"/>
      <c r="L112" s="604"/>
      <c r="M112" s="604"/>
      <c r="N112" s="604"/>
      <c r="O112" s="605"/>
      <c r="P112" s="250" t="s">
        <v>104</v>
      </c>
      <c r="Q112" s="593"/>
      <c r="R112" s="594"/>
      <c r="S112" s="63"/>
    </row>
    <row r="113" spans="1:20" ht="20" customHeight="1" x14ac:dyDescent="0.2">
      <c r="B113" s="249" t="s">
        <v>391</v>
      </c>
      <c r="C113" s="249" t="s">
        <v>291</v>
      </c>
      <c r="D113" s="593"/>
      <c r="E113" s="624"/>
      <c r="F113" s="624"/>
      <c r="G113" s="611"/>
      <c r="H113" s="653" t="s">
        <v>292</v>
      </c>
      <c r="I113" s="653"/>
      <c r="J113" s="603"/>
      <c r="K113" s="604"/>
      <c r="L113" s="604"/>
      <c r="M113" s="604"/>
      <c r="N113" s="604"/>
      <c r="O113" s="605"/>
      <c r="P113" s="250" t="s">
        <v>104</v>
      </c>
      <c r="Q113" s="593"/>
      <c r="R113" s="594"/>
      <c r="S113" s="63"/>
    </row>
    <row r="114" spans="1:20" ht="20" customHeight="1" x14ac:dyDescent="0.2">
      <c r="A114" s="87"/>
      <c r="B114" s="249" t="s">
        <v>392</v>
      </c>
      <c r="C114" s="249" t="s">
        <v>291</v>
      </c>
      <c r="D114" s="593"/>
      <c r="E114" s="624"/>
      <c r="F114" s="624"/>
      <c r="G114" s="611"/>
      <c r="H114" s="653" t="s">
        <v>292</v>
      </c>
      <c r="I114" s="653"/>
      <c r="J114" s="603"/>
      <c r="K114" s="604"/>
      <c r="L114" s="604"/>
      <c r="M114" s="604"/>
      <c r="N114" s="604"/>
      <c r="O114" s="605"/>
      <c r="P114" s="250" t="s">
        <v>104</v>
      </c>
      <c r="Q114" s="593"/>
      <c r="R114" s="594"/>
      <c r="S114" s="63"/>
      <c r="T114" s="132"/>
    </row>
    <row r="115" spans="1:20" ht="20" customHeight="1" x14ac:dyDescent="0.2">
      <c r="A115" s="87"/>
      <c r="B115" s="249" t="s">
        <v>393</v>
      </c>
      <c r="C115" s="249" t="s">
        <v>291</v>
      </c>
      <c r="D115" s="593"/>
      <c r="E115" s="624"/>
      <c r="F115" s="624"/>
      <c r="G115" s="611"/>
      <c r="H115" s="653" t="s">
        <v>292</v>
      </c>
      <c r="I115" s="653"/>
      <c r="J115" s="603"/>
      <c r="K115" s="604"/>
      <c r="L115" s="604"/>
      <c r="M115" s="604"/>
      <c r="N115" s="604"/>
      <c r="O115" s="605"/>
      <c r="P115" s="250" t="s">
        <v>104</v>
      </c>
      <c r="Q115" s="593"/>
      <c r="R115" s="594"/>
      <c r="S115" s="63"/>
      <c r="T115" s="132"/>
    </row>
    <row r="116" spans="1:20" ht="20" customHeight="1" x14ac:dyDescent="0.2">
      <c r="B116" s="249" t="s">
        <v>394</v>
      </c>
      <c r="C116" s="249" t="s">
        <v>291</v>
      </c>
      <c r="D116" s="593"/>
      <c r="E116" s="624"/>
      <c r="F116" s="624"/>
      <c r="G116" s="611"/>
      <c r="H116" s="653" t="s">
        <v>292</v>
      </c>
      <c r="I116" s="653"/>
      <c r="J116" s="603"/>
      <c r="K116" s="604"/>
      <c r="L116" s="604"/>
      <c r="M116" s="604"/>
      <c r="N116" s="604"/>
      <c r="O116" s="605"/>
      <c r="P116" s="250" t="s">
        <v>104</v>
      </c>
      <c r="Q116" s="593"/>
      <c r="R116" s="594"/>
      <c r="S116" s="63"/>
    </row>
    <row r="117" spans="1:20" ht="20" customHeight="1" x14ac:dyDescent="0.2">
      <c r="A117" s="87"/>
      <c r="B117" s="249" t="s">
        <v>395</v>
      </c>
      <c r="C117" s="249" t="s">
        <v>291</v>
      </c>
      <c r="D117" s="593"/>
      <c r="E117" s="624"/>
      <c r="F117" s="624"/>
      <c r="G117" s="611"/>
      <c r="H117" s="653" t="s">
        <v>292</v>
      </c>
      <c r="I117" s="653"/>
      <c r="J117" s="603"/>
      <c r="K117" s="604"/>
      <c r="L117" s="604"/>
      <c r="M117" s="604"/>
      <c r="N117" s="604"/>
      <c r="O117" s="605"/>
      <c r="P117" s="250" t="s">
        <v>104</v>
      </c>
      <c r="Q117" s="593"/>
      <c r="R117" s="594"/>
      <c r="S117" s="63"/>
    </row>
    <row r="118" spans="1:20" ht="20" customHeight="1" x14ac:dyDescent="0.2">
      <c r="B118" s="249" t="s">
        <v>396</v>
      </c>
      <c r="C118" s="249" t="s">
        <v>291</v>
      </c>
      <c r="D118" s="593"/>
      <c r="E118" s="624"/>
      <c r="F118" s="624"/>
      <c r="G118" s="611"/>
      <c r="H118" s="653" t="s">
        <v>292</v>
      </c>
      <c r="I118" s="653"/>
      <c r="J118" s="603"/>
      <c r="K118" s="604"/>
      <c r="L118" s="604"/>
      <c r="M118" s="604"/>
      <c r="N118" s="604"/>
      <c r="O118" s="605"/>
      <c r="P118" s="250" t="s">
        <v>104</v>
      </c>
      <c r="Q118" s="593"/>
      <c r="R118" s="594"/>
      <c r="S118" s="63"/>
    </row>
    <row r="119" spans="1:20" ht="19.25" customHeight="1" x14ac:dyDescent="0.2">
      <c r="A119" s="87"/>
      <c r="B119" s="249" t="s">
        <v>397</v>
      </c>
      <c r="C119" s="249" t="s">
        <v>291</v>
      </c>
      <c r="D119" s="593"/>
      <c r="E119" s="624"/>
      <c r="F119" s="624"/>
      <c r="G119" s="611"/>
      <c r="H119" s="653" t="s">
        <v>292</v>
      </c>
      <c r="I119" s="653"/>
      <c r="J119" s="603"/>
      <c r="K119" s="604"/>
      <c r="L119" s="604"/>
      <c r="M119" s="604"/>
      <c r="N119" s="604"/>
      <c r="O119" s="605"/>
      <c r="P119" s="250" t="s">
        <v>104</v>
      </c>
      <c r="Q119" s="593"/>
      <c r="R119" s="594"/>
      <c r="S119" s="63"/>
    </row>
    <row r="120" spans="1:20" ht="20" customHeight="1" x14ac:dyDescent="0.2">
      <c r="A120" s="87"/>
      <c r="B120" s="250" t="s">
        <v>398</v>
      </c>
      <c r="C120" s="250" t="s">
        <v>291</v>
      </c>
      <c r="D120" s="593"/>
      <c r="E120" s="624"/>
      <c r="F120" s="624"/>
      <c r="G120" s="611"/>
      <c r="H120" s="653" t="s">
        <v>292</v>
      </c>
      <c r="I120" s="653"/>
      <c r="J120" s="603"/>
      <c r="K120" s="604"/>
      <c r="L120" s="604"/>
      <c r="M120" s="604"/>
      <c r="N120" s="604"/>
      <c r="O120" s="605"/>
      <c r="P120" s="250" t="s">
        <v>104</v>
      </c>
      <c r="Q120" s="593"/>
      <c r="R120" s="594"/>
      <c r="S120" s="63"/>
    </row>
    <row r="121" spans="1:20" ht="20" customHeight="1" x14ac:dyDescent="0.2">
      <c r="A121" s="87"/>
      <c r="S121" s="63"/>
      <c r="T121" s="132"/>
    </row>
    <row r="122" spans="1:20" ht="20" customHeight="1" x14ac:dyDescent="0.2">
      <c r="A122" s="87"/>
      <c r="S122" s="63"/>
      <c r="T122" s="132"/>
    </row>
    <row r="123" spans="1:20" ht="20" customHeight="1" x14ac:dyDescent="0.2">
      <c r="A123" s="87"/>
      <c r="S123" s="63"/>
      <c r="T123" s="132"/>
    </row>
    <row r="124" spans="1:20" ht="20" customHeight="1" x14ac:dyDescent="0.2">
      <c r="S124" s="63"/>
      <c r="T124" s="132"/>
    </row>
    <row r="125" spans="1:20" ht="20" customHeight="1" x14ac:dyDescent="0.2">
      <c r="S125" s="63"/>
      <c r="T125" s="132"/>
    </row>
    <row r="126" spans="1:20" ht="20" customHeight="1" x14ac:dyDescent="0.2">
      <c r="S126" s="63"/>
      <c r="T126" s="132"/>
    </row>
    <row r="127" spans="1:20" ht="20" customHeight="1" x14ac:dyDescent="0.2">
      <c r="S127" s="63"/>
      <c r="T127" s="132"/>
    </row>
    <row r="128" spans="1:20" ht="20" customHeight="1" x14ac:dyDescent="0.2">
      <c r="S128" s="63"/>
      <c r="T128" s="132"/>
    </row>
    <row r="129" spans="1:20" ht="20" customHeight="1" x14ac:dyDescent="0.2">
      <c r="A129" s="87"/>
      <c r="S129" s="63"/>
      <c r="T129" s="132"/>
    </row>
    <row r="130" spans="1:20" ht="20" customHeight="1" x14ac:dyDescent="0.2">
      <c r="A130" s="87"/>
      <c r="S130" s="63"/>
      <c r="T130" s="132"/>
    </row>
    <row r="131" spans="1:20" ht="20" customHeight="1" x14ac:dyDescent="0.2">
      <c r="A131" s="87"/>
      <c r="S131" s="63"/>
      <c r="T131" s="132"/>
    </row>
    <row r="132" spans="1:20" x14ac:dyDescent="0.2">
      <c r="S132" s="63"/>
      <c r="T132" s="132"/>
    </row>
    <row r="133" spans="1:20" x14ac:dyDescent="0.2">
      <c r="S133" s="63"/>
    </row>
    <row r="134" spans="1:20" x14ac:dyDescent="0.2">
      <c r="S134" s="63"/>
    </row>
    <row r="135" spans="1:20" x14ac:dyDescent="0.2">
      <c r="S135" s="63"/>
    </row>
    <row r="136" spans="1:20" x14ac:dyDescent="0.2">
      <c r="S136" s="63"/>
    </row>
    <row r="137" spans="1:20" x14ac:dyDescent="0.2">
      <c r="S137" s="63"/>
    </row>
    <row r="138" spans="1:20" x14ac:dyDescent="0.2">
      <c r="S138" s="63"/>
    </row>
    <row r="139" spans="1:20" x14ac:dyDescent="0.2">
      <c r="S139" s="63"/>
    </row>
    <row r="140" spans="1:20" x14ac:dyDescent="0.2">
      <c r="S140" s="63"/>
    </row>
    <row r="141" spans="1:20" x14ac:dyDescent="0.2">
      <c r="S141" s="63"/>
    </row>
    <row r="142" spans="1:20" x14ac:dyDescent="0.2">
      <c r="S142" s="63"/>
    </row>
    <row r="143" spans="1:20" x14ac:dyDescent="0.2">
      <c r="S143" s="63"/>
    </row>
    <row r="144" spans="1:20" x14ac:dyDescent="0.2">
      <c r="S144" s="63"/>
    </row>
    <row r="145" spans="19:19" x14ac:dyDescent="0.2">
      <c r="S145" s="63"/>
    </row>
    <row r="146" spans="19:19" x14ac:dyDescent="0.2">
      <c r="S146" s="63"/>
    </row>
  </sheetData>
  <sheetProtection algorithmName="SHA-512" hashValue="maAGyM3gISZPCnCaIoqtgzPWp2nI5SoVsgup1K9NczdJzGo8u6YgfqftW8kd861D0T6SxmDHr512jqpLx+/MuA==" saltValue="Tj0mjU3OoRRyzafELrRKxg==" spinCount="100000" sheet="1" objects="1" scenarios="1"/>
  <mergeCells count="447">
    <mergeCell ref="J68:K68"/>
    <mergeCell ref="L68:M68"/>
    <mergeCell ref="O68:R68"/>
    <mergeCell ref="L66:M66"/>
    <mergeCell ref="N66:R66"/>
    <mergeCell ref="N51:R51"/>
    <mergeCell ref="L54:M54"/>
    <mergeCell ref="N54:R54"/>
    <mergeCell ref="O27:P27"/>
    <mergeCell ref="M46:N46"/>
    <mergeCell ref="I28:L28"/>
    <mergeCell ref="I29:L29"/>
    <mergeCell ref="I30:L30"/>
    <mergeCell ref="I31:L31"/>
    <mergeCell ref="N60:R60"/>
    <mergeCell ref="L63:M63"/>
    <mergeCell ref="N63:R63"/>
    <mergeCell ref="H64:L64"/>
    <mergeCell ref="L56:M56"/>
    <mergeCell ref="O56:R56"/>
    <mergeCell ref="J53:K53"/>
    <mergeCell ref="L53:M53"/>
    <mergeCell ref="N58:O58"/>
    <mergeCell ref="O46:P46"/>
    <mergeCell ref="F47:H47"/>
    <mergeCell ref="F48:H48"/>
    <mergeCell ref="L51:M51"/>
    <mergeCell ref="H67:L67"/>
    <mergeCell ref="F51:G51"/>
    <mergeCell ref="F52:G52"/>
    <mergeCell ref="O37:P37"/>
    <mergeCell ref="O24:P24"/>
    <mergeCell ref="O25:P25"/>
    <mergeCell ref="F40:H40"/>
    <mergeCell ref="F41:H41"/>
    <mergeCell ref="F42:H42"/>
    <mergeCell ref="F43:H43"/>
    <mergeCell ref="O53:R53"/>
    <mergeCell ref="J59:K59"/>
    <mergeCell ref="L59:M59"/>
    <mergeCell ref="O59:R59"/>
    <mergeCell ref="J62:K62"/>
    <mergeCell ref="L62:M62"/>
    <mergeCell ref="O62:R62"/>
    <mergeCell ref="J65:K65"/>
    <mergeCell ref="L65:M65"/>
    <mergeCell ref="O65:R65"/>
    <mergeCell ref="L60:M60"/>
    <mergeCell ref="O47:P47"/>
    <mergeCell ref="O48:P48"/>
    <mergeCell ref="O40:P40"/>
    <mergeCell ref="O41:P41"/>
    <mergeCell ref="I24:L24"/>
    <mergeCell ref="I25:L25"/>
    <mergeCell ref="I26:L26"/>
    <mergeCell ref="I27:L27"/>
    <mergeCell ref="M42:N42"/>
    <mergeCell ref="M26:N26"/>
    <mergeCell ref="M27:N27"/>
    <mergeCell ref="O28:P28"/>
    <mergeCell ref="O29:P29"/>
    <mergeCell ref="O30:P30"/>
    <mergeCell ref="O31:P31"/>
    <mergeCell ref="O32:P32"/>
    <mergeCell ref="O33:P33"/>
    <mergeCell ref="M47:N47"/>
    <mergeCell ref="M48:N48"/>
    <mergeCell ref="I47:L47"/>
    <mergeCell ref="I48:L48"/>
    <mergeCell ref="O26:P26"/>
    <mergeCell ref="I32:L32"/>
    <mergeCell ref="I33:L33"/>
    <mergeCell ref="I34:L34"/>
    <mergeCell ref="I35:L35"/>
    <mergeCell ref="I36:L36"/>
    <mergeCell ref="I46:L46"/>
    <mergeCell ref="F34:H34"/>
    <mergeCell ref="M29:N29"/>
    <mergeCell ref="M30:N30"/>
    <mergeCell ref="M31:N31"/>
    <mergeCell ref="I37:L37"/>
    <mergeCell ref="I38:L38"/>
    <mergeCell ref="I39:L39"/>
    <mergeCell ref="M28:N28"/>
    <mergeCell ref="O34:P34"/>
    <mergeCell ref="O35:P35"/>
    <mergeCell ref="D117:G117"/>
    <mergeCell ref="D118:G118"/>
    <mergeCell ref="D119:G119"/>
    <mergeCell ref="D120:G120"/>
    <mergeCell ref="G5:I5"/>
    <mergeCell ref="G8:H8"/>
    <mergeCell ref="G9:H9"/>
    <mergeCell ref="G10:H10"/>
    <mergeCell ref="G11:H11"/>
    <mergeCell ref="G12:H12"/>
    <mergeCell ref="G13:H13"/>
    <mergeCell ref="I8:J8"/>
    <mergeCell ref="I9:J9"/>
    <mergeCell ref="I10:J10"/>
    <mergeCell ref="I11:J11"/>
    <mergeCell ref="I12:J12"/>
    <mergeCell ref="I13:J13"/>
    <mergeCell ref="F19:H19"/>
    <mergeCell ref="F20:H20"/>
    <mergeCell ref="F21:H21"/>
    <mergeCell ref="F22:H22"/>
    <mergeCell ref="D74:G74"/>
    <mergeCell ref="D75:G75"/>
    <mergeCell ref="D76:G76"/>
    <mergeCell ref="D77:G77"/>
    <mergeCell ref="D78:G78"/>
    <mergeCell ref="D79:G79"/>
    <mergeCell ref="D80:G80"/>
    <mergeCell ref="F26:H26"/>
    <mergeCell ref="F27:H27"/>
    <mergeCell ref="F28:H28"/>
    <mergeCell ref="F29:H29"/>
    <mergeCell ref="F30:H30"/>
    <mergeCell ref="F31:H31"/>
    <mergeCell ref="F32:H32"/>
    <mergeCell ref="F35:H35"/>
    <mergeCell ref="F36:H36"/>
    <mergeCell ref="F37:H37"/>
    <mergeCell ref="F44:H44"/>
    <mergeCell ref="F45:H45"/>
    <mergeCell ref="F46:H46"/>
    <mergeCell ref="F38:H38"/>
    <mergeCell ref="F39:H39"/>
    <mergeCell ref="F66:G66"/>
    <mergeCell ref="F67:G67"/>
    <mergeCell ref="F25:H25"/>
    <mergeCell ref="M25:N25"/>
    <mergeCell ref="D106:G106"/>
    <mergeCell ref="D107:G107"/>
    <mergeCell ref="D108:G108"/>
    <mergeCell ref="D109:G109"/>
    <mergeCell ref="D110:G110"/>
    <mergeCell ref="D111:G111"/>
    <mergeCell ref="D96:G96"/>
    <mergeCell ref="D97:G97"/>
    <mergeCell ref="D98:G98"/>
    <mergeCell ref="D99:G99"/>
    <mergeCell ref="D100:G100"/>
    <mergeCell ref="D101:G101"/>
    <mergeCell ref="D102:G102"/>
    <mergeCell ref="D90:G90"/>
    <mergeCell ref="D91:G91"/>
    <mergeCell ref="D92:G92"/>
    <mergeCell ref="D93:G93"/>
    <mergeCell ref="D94:G94"/>
    <mergeCell ref="D95:G95"/>
    <mergeCell ref="D103:G103"/>
    <mergeCell ref="D104:G104"/>
    <mergeCell ref="D105:G105"/>
    <mergeCell ref="T74:T75"/>
    <mergeCell ref="H100:I100"/>
    <mergeCell ref="Q100:R100"/>
    <mergeCell ref="H94:I94"/>
    <mergeCell ref="H91:I91"/>
    <mergeCell ref="Q91:R91"/>
    <mergeCell ref="Q83:R83"/>
    <mergeCell ref="Q87:R87"/>
    <mergeCell ref="J74:O74"/>
    <mergeCell ref="J75:O75"/>
    <mergeCell ref="J76:O76"/>
    <mergeCell ref="J77:O77"/>
    <mergeCell ref="J78:O78"/>
    <mergeCell ref="J79:O79"/>
    <mergeCell ref="J80:O80"/>
    <mergeCell ref="J81:O81"/>
    <mergeCell ref="J82:O82"/>
    <mergeCell ref="H97:I97"/>
    <mergeCell ref="Q97:R97"/>
    <mergeCell ref="H98:I98"/>
    <mergeCell ref="Q98:R98"/>
    <mergeCell ref="H99:I99"/>
    <mergeCell ref="Q99:R99"/>
    <mergeCell ref="Q93:R93"/>
    <mergeCell ref="H120:I120"/>
    <mergeCell ref="H119:I119"/>
    <mergeCell ref="H113:I113"/>
    <mergeCell ref="H118:I118"/>
    <mergeCell ref="H115:I115"/>
    <mergeCell ref="J104:O104"/>
    <mergeCell ref="J103:O103"/>
    <mergeCell ref="J102:O102"/>
    <mergeCell ref="J101:O101"/>
    <mergeCell ref="H101:I101"/>
    <mergeCell ref="H102:I102"/>
    <mergeCell ref="J118:O118"/>
    <mergeCell ref="J117:O117"/>
    <mergeCell ref="J116:O116"/>
    <mergeCell ref="J115:O115"/>
    <mergeCell ref="J114:O114"/>
    <mergeCell ref="J113:O113"/>
    <mergeCell ref="J112:O112"/>
    <mergeCell ref="Q118:R118"/>
    <mergeCell ref="J120:O120"/>
    <mergeCell ref="J119:O119"/>
    <mergeCell ref="B66:B68"/>
    <mergeCell ref="H50:K50"/>
    <mergeCell ref="B73:R73"/>
    <mergeCell ref="H107:I107"/>
    <mergeCell ref="Q109:R109"/>
    <mergeCell ref="H74:I74"/>
    <mergeCell ref="Q74:R74"/>
    <mergeCell ref="H75:I75"/>
    <mergeCell ref="Q75:R75"/>
    <mergeCell ref="H76:I76"/>
    <mergeCell ref="Q76:R76"/>
    <mergeCell ref="H77:I77"/>
    <mergeCell ref="Q80:R80"/>
    <mergeCell ref="H81:I81"/>
    <mergeCell ref="Q81:R81"/>
    <mergeCell ref="Q85:R85"/>
    <mergeCell ref="Q96:R96"/>
    <mergeCell ref="Q92:R92"/>
    <mergeCell ref="H96:I96"/>
    <mergeCell ref="J100:O100"/>
    <mergeCell ref="H93:I93"/>
    <mergeCell ref="H95:I95"/>
    <mergeCell ref="Q95:R95"/>
    <mergeCell ref="H108:I108"/>
    <mergeCell ref="H86:I86"/>
    <mergeCell ref="Q86:R86"/>
    <mergeCell ref="H104:I104"/>
    <mergeCell ref="D112:G112"/>
    <mergeCell ref="D113:G113"/>
    <mergeCell ref="D114:G114"/>
    <mergeCell ref="Q101:R101"/>
    <mergeCell ref="Q102:R102"/>
    <mergeCell ref="D86:G86"/>
    <mergeCell ref="D87:G87"/>
    <mergeCell ref="D88:G88"/>
    <mergeCell ref="D89:G89"/>
    <mergeCell ref="J109:O109"/>
    <mergeCell ref="J108:O108"/>
    <mergeCell ref="J107:O107"/>
    <mergeCell ref="J106:O106"/>
    <mergeCell ref="J92:O92"/>
    <mergeCell ref="J93:O93"/>
    <mergeCell ref="J94:O94"/>
    <mergeCell ref="Q103:R103"/>
    <mergeCell ref="Q104:R104"/>
    <mergeCell ref="D115:G115"/>
    <mergeCell ref="D116:G116"/>
    <mergeCell ref="Q110:R110"/>
    <mergeCell ref="Q113:R113"/>
    <mergeCell ref="Q114:R114"/>
    <mergeCell ref="Q112:R112"/>
    <mergeCell ref="H114:I114"/>
    <mergeCell ref="H111:I111"/>
    <mergeCell ref="H110:I110"/>
    <mergeCell ref="Q119:R119"/>
    <mergeCell ref="H117:I117"/>
    <mergeCell ref="H109:I109"/>
    <mergeCell ref="H116:I116"/>
    <mergeCell ref="Q116:R116"/>
    <mergeCell ref="Q77:R77"/>
    <mergeCell ref="H78:I78"/>
    <mergeCell ref="Q78:R78"/>
    <mergeCell ref="H79:I79"/>
    <mergeCell ref="Q79:R79"/>
    <mergeCell ref="H80:I80"/>
    <mergeCell ref="Q115:R115"/>
    <mergeCell ref="H82:I82"/>
    <mergeCell ref="Q82:R82"/>
    <mergeCell ref="H84:I84"/>
    <mergeCell ref="Q84:R84"/>
    <mergeCell ref="H85:I85"/>
    <mergeCell ref="Q106:R106"/>
    <mergeCell ref="H112:I112"/>
    <mergeCell ref="Q94:R94"/>
    <mergeCell ref="H106:I106"/>
    <mergeCell ref="H83:I83"/>
    <mergeCell ref="Q111:R111"/>
    <mergeCell ref="Q108:R108"/>
    <mergeCell ref="F68:I68"/>
    <mergeCell ref="H61:L61"/>
    <mergeCell ref="J95:O95"/>
    <mergeCell ref="H103:I103"/>
    <mergeCell ref="H92:I92"/>
    <mergeCell ref="H105:I105"/>
    <mergeCell ref="H87:I87"/>
    <mergeCell ref="H88:I88"/>
    <mergeCell ref="H89:I89"/>
    <mergeCell ref="H90:I90"/>
    <mergeCell ref="J85:O85"/>
    <mergeCell ref="J86:O86"/>
    <mergeCell ref="J87:O87"/>
    <mergeCell ref="D81:G81"/>
    <mergeCell ref="D82:G82"/>
    <mergeCell ref="D83:G83"/>
    <mergeCell ref="D84:G84"/>
    <mergeCell ref="D85:G85"/>
    <mergeCell ref="F61:G61"/>
    <mergeCell ref="F63:G63"/>
    <mergeCell ref="J88:O88"/>
    <mergeCell ref="J89:O89"/>
    <mergeCell ref="J90:O90"/>
    <mergeCell ref="J91:O91"/>
    <mergeCell ref="Q105:R105"/>
    <mergeCell ref="Q88:R88"/>
    <mergeCell ref="Q89:R89"/>
    <mergeCell ref="Q90:R90"/>
    <mergeCell ref="J96:O96"/>
    <mergeCell ref="J97:O97"/>
    <mergeCell ref="J98:O98"/>
    <mergeCell ref="J99:O99"/>
    <mergeCell ref="J105:O105"/>
    <mergeCell ref="Q35:R35"/>
    <mergeCell ref="I40:L40"/>
    <mergeCell ref="I41:L41"/>
    <mergeCell ref="I42:L42"/>
    <mergeCell ref="I43:L43"/>
    <mergeCell ref="I44:L44"/>
    <mergeCell ref="I45:L45"/>
    <mergeCell ref="M32:N32"/>
    <mergeCell ref="M33:N33"/>
    <mergeCell ref="M34:N34"/>
    <mergeCell ref="M35:N35"/>
    <mergeCell ref="O42:P42"/>
    <mergeCell ref="O43:P43"/>
    <mergeCell ref="O44:P44"/>
    <mergeCell ref="O45:P45"/>
    <mergeCell ref="M36:N36"/>
    <mergeCell ref="O36:P36"/>
    <mergeCell ref="Q32:R32"/>
    <mergeCell ref="Q33:R33"/>
    <mergeCell ref="M43:N43"/>
    <mergeCell ref="M44:N44"/>
    <mergeCell ref="M45:N45"/>
    <mergeCell ref="O38:P38"/>
    <mergeCell ref="O39:P39"/>
    <mergeCell ref="Q46:R46"/>
    <mergeCell ref="M37:N37"/>
    <mergeCell ref="M38:N38"/>
    <mergeCell ref="M39:N39"/>
    <mergeCell ref="M40:N40"/>
    <mergeCell ref="M41:N41"/>
    <mergeCell ref="B3:R3"/>
    <mergeCell ref="B5:C5"/>
    <mergeCell ref="Q34:R34"/>
    <mergeCell ref="Q31:R31"/>
    <mergeCell ref="Q38:R38"/>
    <mergeCell ref="Q39:R39"/>
    <mergeCell ref="Q25:R25"/>
    <mergeCell ref="Q26:R26"/>
    <mergeCell ref="Q27:R27"/>
    <mergeCell ref="Q28:R28"/>
    <mergeCell ref="F18:P18"/>
    <mergeCell ref="H6:I6"/>
    <mergeCell ref="Q29:R29"/>
    <mergeCell ref="Q30:R30"/>
    <mergeCell ref="Q36:R36"/>
    <mergeCell ref="Q37:R37"/>
    <mergeCell ref="F33:H33"/>
    <mergeCell ref="Q45:R45"/>
    <mergeCell ref="Q55:R55"/>
    <mergeCell ref="Q58:R58"/>
    <mergeCell ref="H52:L52"/>
    <mergeCell ref="F62:I62"/>
    <mergeCell ref="N64:O64"/>
    <mergeCell ref="F60:G60"/>
    <mergeCell ref="F64:G64"/>
    <mergeCell ref="B51:B53"/>
    <mergeCell ref="B63:B65"/>
    <mergeCell ref="B54:B56"/>
    <mergeCell ref="F53:I53"/>
    <mergeCell ref="F56:I56"/>
    <mergeCell ref="H55:L55"/>
    <mergeCell ref="F65:I65"/>
    <mergeCell ref="B57:B59"/>
    <mergeCell ref="B60:B62"/>
    <mergeCell ref="F59:I59"/>
    <mergeCell ref="F54:G54"/>
    <mergeCell ref="F55:G55"/>
    <mergeCell ref="F57:G57"/>
    <mergeCell ref="F58:G58"/>
    <mergeCell ref="L57:M57"/>
    <mergeCell ref="N57:R57"/>
    <mergeCell ref="J56:K56"/>
    <mergeCell ref="B8:B13"/>
    <mergeCell ref="Q24:R24"/>
    <mergeCell ref="O7:R7"/>
    <mergeCell ref="M19:N19"/>
    <mergeCell ref="M20:N20"/>
    <mergeCell ref="M21:N21"/>
    <mergeCell ref="M22:N22"/>
    <mergeCell ref="M23:N23"/>
    <mergeCell ref="M24:N24"/>
    <mergeCell ref="K8:L8"/>
    <mergeCell ref="K9:L9"/>
    <mergeCell ref="K10:L10"/>
    <mergeCell ref="K11:L11"/>
    <mergeCell ref="F23:H23"/>
    <mergeCell ref="F24:H24"/>
    <mergeCell ref="O19:P19"/>
    <mergeCell ref="O20:P20"/>
    <mergeCell ref="O21:P21"/>
    <mergeCell ref="O22:P22"/>
    <mergeCell ref="O23:P23"/>
    <mergeCell ref="G7:M7"/>
    <mergeCell ref="T5:T10"/>
    <mergeCell ref="T18:T23"/>
    <mergeCell ref="Q19:R19"/>
    <mergeCell ref="Q20:R20"/>
    <mergeCell ref="Q21:R21"/>
    <mergeCell ref="Q22:R22"/>
    <mergeCell ref="Q23:R23"/>
    <mergeCell ref="L5:Q5"/>
    <mergeCell ref="Q18:R18"/>
    <mergeCell ref="K6:L6"/>
    <mergeCell ref="K12:L12"/>
    <mergeCell ref="K13:L13"/>
    <mergeCell ref="I19:L19"/>
    <mergeCell ref="I20:L20"/>
    <mergeCell ref="I21:L21"/>
    <mergeCell ref="I22:L22"/>
    <mergeCell ref="I23:L23"/>
    <mergeCell ref="J5:K5"/>
    <mergeCell ref="N6:R6"/>
    <mergeCell ref="T51:T59"/>
    <mergeCell ref="Q117:R117"/>
    <mergeCell ref="Q40:R40"/>
    <mergeCell ref="Q41:R41"/>
    <mergeCell ref="Q120:R120"/>
    <mergeCell ref="Q44:R44"/>
    <mergeCell ref="Q48:R48"/>
    <mergeCell ref="Q107:R107"/>
    <mergeCell ref="H58:L58"/>
    <mergeCell ref="Q42:R42"/>
    <mergeCell ref="Q43:R43"/>
    <mergeCell ref="Q67:R67"/>
    <mergeCell ref="N52:O52"/>
    <mergeCell ref="N55:O55"/>
    <mergeCell ref="J83:O83"/>
    <mergeCell ref="J84:O84"/>
    <mergeCell ref="N67:O67"/>
    <mergeCell ref="J111:O111"/>
    <mergeCell ref="J110:O110"/>
    <mergeCell ref="Q47:R47"/>
    <mergeCell ref="N61:O61"/>
    <mergeCell ref="Q61:R61"/>
    <mergeCell ref="Q64:R64"/>
    <mergeCell ref="Q52:R52"/>
  </mergeCells>
  <phoneticPr fontId="1"/>
  <conditionalFormatting sqref="D74:D120">
    <cfRule type="containsBlanks" dxfId="100" priority="115">
      <formula>LEN(TRIM(D74))=0</formula>
    </cfRule>
  </conditionalFormatting>
  <conditionalFormatting sqref="D8:E13">
    <cfRule type="containsBlanks" dxfId="99" priority="105">
      <formula>LEN(TRIM(D8))=0</formula>
    </cfRule>
  </conditionalFormatting>
  <conditionalFormatting sqref="D5:G5 J5:L5">
    <cfRule type="containsBlanks" dxfId="98" priority="102">
      <formula>LEN(TRIM(D5))=0</formula>
    </cfRule>
  </conditionalFormatting>
  <conditionalFormatting sqref="D7:G7">
    <cfRule type="containsBlanks" dxfId="97" priority="2">
      <formula>LEN(TRIM(D7))=0</formula>
    </cfRule>
  </conditionalFormatting>
  <conditionalFormatting sqref="E18:E48">
    <cfRule type="containsBlanks" dxfId="96" priority="4">
      <formula>LEN(TRIM(E18))=0</formula>
    </cfRule>
  </conditionalFormatting>
  <conditionalFormatting sqref="E51">
    <cfRule type="containsBlanks" dxfId="95" priority="3">
      <formula>LEN(TRIM(E51))=0</formula>
    </cfRule>
  </conditionalFormatting>
  <conditionalFormatting sqref="F8:F13">
    <cfRule type="containsBlanks" dxfId="94" priority="11">
      <formula>LEN(TRIM(F8))=0</formula>
    </cfRule>
  </conditionalFormatting>
  <conditionalFormatting sqref="G8:R13">
    <cfRule type="containsBlanks" dxfId="93" priority="107">
      <formula>LEN(TRIM(G8))=0</formula>
    </cfRule>
  </conditionalFormatting>
  <conditionalFormatting sqref="H51:L51 H54:L54 H57:L57 H60:L60 H63:L63 H66:L66 D6:H6 J6:K6 M6:N6 N7:O7 B19:D48 F19:F48 Q19:R48 N51 F51:F52 D51:D68 F53:J53 L53 N53:O53 N54 F54:F55 F56:J56 L56 N56:O56 N57 F57:F58 F59:J59 L59 N59:O59 N60 F60:F61 F62:J62 L62 N62:O62 N63 F63:F64 F65:J65 L65 N65:O65 N66 F66:F67 F68:J68 L68 N68:O68">
    <cfRule type="containsBlanks" dxfId="92" priority="103">
      <formula>LEN(TRIM(B6))=0</formula>
    </cfRule>
  </conditionalFormatting>
  <conditionalFormatting sqref="H52:N52">
    <cfRule type="containsBlanks" dxfId="91" priority="111">
      <formula>LEN(TRIM(H52))=0</formula>
    </cfRule>
  </conditionalFormatting>
  <conditionalFormatting sqref="H55:N55 H58:N58 H61:N61 H64:N64 H67:N67">
    <cfRule type="containsBlanks" dxfId="90" priority="112">
      <formula>LEN(TRIM(H55))=0</formula>
    </cfRule>
  </conditionalFormatting>
  <conditionalFormatting sqref="H74:N120">
    <cfRule type="containsBlanks" dxfId="89" priority="116">
      <formula>LEN(TRIM(H74))=0</formula>
    </cfRule>
  </conditionalFormatting>
  <conditionalFormatting sqref="I19:I48">
    <cfRule type="containsBlanks" dxfId="88" priority="108">
      <formula>LEN(TRIM(I19))=0</formula>
    </cfRule>
  </conditionalFormatting>
  <conditionalFormatting sqref="I51 I54 I57 I60 I63 I66">
    <cfRule type="expression" dxfId="87" priority="53">
      <formula>$A51="事務補助員"</formula>
    </cfRule>
  </conditionalFormatting>
  <conditionalFormatting sqref="K51 K54 K57 K60 K63 K66">
    <cfRule type="expression" dxfId="86" priority="52">
      <formula>$S51="事務補助員"</formula>
    </cfRule>
  </conditionalFormatting>
  <conditionalFormatting sqref="M19:M48">
    <cfRule type="containsBlanks" dxfId="85" priority="109">
      <formula>LEN(TRIM(M19))=0</formula>
    </cfRule>
  </conditionalFormatting>
  <conditionalFormatting sqref="O19:O48">
    <cfRule type="containsBlanks" dxfId="84" priority="110">
      <formula>LEN(TRIM(O19))=0</formula>
    </cfRule>
  </conditionalFormatting>
  <conditionalFormatting sqref="P52:Q52">
    <cfRule type="containsBlanks" dxfId="83" priority="113">
      <formula>LEN(TRIM(P52))=0</formula>
    </cfRule>
  </conditionalFormatting>
  <conditionalFormatting sqref="P55:Q55 P58:Q58 P61:Q61 P64:Q64 P67:Q67">
    <cfRule type="containsBlanks" dxfId="82" priority="114">
      <formula>LEN(TRIM(P55))=0</formula>
    </cfRule>
  </conditionalFormatting>
  <conditionalFormatting sqref="P74:R120">
    <cfRule type="containsBlanks" dxfId="81" priority="117">
      <formula>LEN(TRIM(P74))=0</formula>
    </cfRule>
  </conditionalFormatting>
  <dataValidations count="12">
    <dataValidation imeMode="halfAlpha" allowBlank="1" showInputMessage="1" showErrorMessage="1" sqref="Q74:R120 H58 H55 D58:D59 D64:D65 H61 D61:D62 D55:D56 H52 D52:D53 H67 D7 H64 D67:D68" xr:uid="{00000000-0002-0000-0400-000008000000}"/>
    <dataValidation type="date" allowBlank="1" showInputMessage="1" showErrorMessage="1" error="2024/4/8～2024/5/7の期間で入力してください。" sqref="D5" xr:uid="{6F3CEC5F-4E59-4F3A-A31A-C98A15231081}">
      <formula1>45390</formula1>
      <formula2>45419</formula2>
    </dataValidation>
    <dataValidation type="textLength" imeMode="halfAlpha" operator="equal" allowBlank="1" showInputMessage="1" showErrorMessage="1" error="半角13桁の法人番号を入力してください。" sqref="G5" xr:uid="{BDA65EB1-CE7A-4E25-8A82-B179AD7C78AD}">
      <formula1>13</formula1>
    </dataValidation>
    <dataValidation type="list" showInputMessage="1" showErrorMessage="1" sqref="D20:D48" xr:uid="{4678219C-9E43-4402-96ED-57F95C597413}">
      <formula1>"職員,事業責任者"</formula1>
    </dataValidation>
    <dataValidation type="list" allowBlank="1" showInputMessage="1" showErrorMessage="1" sqref="D8:D13" xr:uid="{89706F2B-3F70-4B3F-B3B1-40B760121007}">
      <formula1>"北海道・東北,関東,中部,近畿,中国・四国,九州・沖縄"</formula1>
    </dataValidation>
    <dataValidation type="list" allowBlank="1" showInputMessage="1" showErrorMessage="1" sqref="M19:M48 O19:O48 F19:F48 I19:I48" xr:uid="{3735153A-AAA1-45F8-ACE8-ED3149A29597}">
      <formula1>"① 責任者・事業統括者,② 外部折衝（外部団体・支援先等・会議運営等）,③ 支援活動等のコーディネート,④ 事務・管理運営関連業務,⑤ 診断・支援対応、技術資料等の確認・作成等"</formula1>
    </dataValidation>
    <dataValidation type="list" allowBlank="1" showInputMessage="1" showErrorMessage="1" sqref="Q19:R48" xr:uid="{E9B7A8AD-1B7B-4153-87C2-6ED2D7BC510A}">
      <formula1>$X$18:$X$24</formula1>
    </dataValidation>
    <dataValidation type="list" allowBlank="1" showInputMessage="1" showErrorMessage="1" sqref="Q64 Q52 Q55 Q58 Q61 Q67" xr:uid="{438B7836-F394-4B5C-94DE-8350BFFADF58}">
      <formula1>"平日のみ,土日祝含む"</formula1>
    </dataValidation>
    <dataValidation type="list" errorStyle="information" allowBlank="1" showInputMessage="1" showErrorMessage="1" errorTitle="新規の申請" error="今年度、新規申請の事業者名が入力されました。" promptTitle="事業者名の入力" prompt="昨年度からの継続申請の場合はプルダウンから選択してください。_x000a_新規に申請される場合は、事業者名を入力してください。" sqref="L5:Q5" xr:uid="{055EABB4-D9C6-4690-8385-70F0A65A5A92}">
      <formula1>$V$4:$V$42</formula1>
    </dataValidation>
    <dataValidation allowBlank="1" showInputMessage="1" showErrorMessage="1" promptTitle="管轄地域" prompt="支援対象地域と相違が無いか、また抜け漏れが無いか確認してください。" sqref="N63 N51 N54 N57 N60 N66" xr:uid="{FC0AC96F-FE8F-4A73-99AB-5342A682D681}"/>
    <dataValidation type="list" allowBlank="1" showInputMessage="1" showErrorMessage="1" sqref="I51 K51 I54 K54 I57 K57 I60 K60 I63 K63 I66 K66" xr:uid="{1E917CB6-0FEA-474E-B087-1C3499929CF9}">
      <formula1>職員区分</formula1>
    </dataValidation>
    <dataValidation type="list" allowBlank="1" showInputMessage="1" showErrorMessage="1" sqref="G8:R8 G9:R9 G10:R10 G11:R11 G12:R12 G13:R13" xr:uid="{904E3B25-98FC-44DC-A606-B6E9F9564EC9}">
      <formula1>INDIRECT($D8)</formula1>
    </dataValidation>
  </dataValidations>
  <pageMargins left="0.74803149606299213" right="0.15748031496062992" top="0.55118110236220474" bottom="0.43307086614173229" header="0.31496062992125984" footer="0.15748031496062992"/>
  <pageSetup paperSize="9" scale="4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8A66DE-0F89-423E-A68D-D3DD2EC7FDEC}">
          <x14:formula1>
            <xm:f>都道府県コード!$A$2:$A$48</xm:f>
          </x14:formula1>
          <xm:sqref>L68:M68 L53:M53 L56:M56 L59:M59 L62:M62 L65:M65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6CD6-878F-4ED7-96E0-666DABEAAE24}">
  <sheetPr>
    <tabColor theme="8" tint="0.39997558519241921"/>
    <pageSetUpPr fitToPage="1"/>
  </sheetPr>
  <dimension ref="A1:U48"/>
  <sheetViews>
    <sheetView showGridLines="0" zoomScaleNormal="100" zoomScaleSheetLayoutView="25" workbookViewId="0"/>
  </sheetViews>
  <sheetFormatPr defaultColWidth="9" defaultRowHeight="13" x14ac:dyDescent="0.2"/>
  <cols>
    <col min="1" max="1" width="1.81640625" style="62" customWidth="1"/>
    <col min="2" max="2" width="16.6328125" style="40" customWidth="1"/>
    <col min="3" max="3" width="24.36328125" style="40" customWidth="1"/>
    <col min="4" max="4" width="7.7265625" style="40" customWidth="1"/>
    <col min="5" max="5" width="11.1796875" style="40" customWidth="1"/>
    <col min="6" max="6" width="12" style="40" customWidth="1"/>
    <col min="7" max="13" width="10.81640625" style="40" customWidth="1"/>
    <col min="14" max="14" width="1.6328125" style="40" customWidth="1"/>
    <col min="15" max="15" width="108.453125" style="40" customWidth="1"/>
    <col min="16" max="16" width="28.81640625" style="40" customWidth="1"/>
    <col min="17" max="17" width="9" style="40" customWidth="1"/>
    <col min="18" max="16384" width="9" style="40"/>
  </cols>
  <sheetData>
    <row r="1" spans="2:15" ht="50.25" customHeight="1" x14ac:dyDescent="0.2"/>
    <row r="2" spans="2:15" x14ac:dyDescent="0.2">
      <c r="B2" s="40" t="s">
        <v>0</v>
      </c>
      <c r="C2" s="64"/>
      <c r="D2" s="63"/>
      <c r="E2" s="63"/>
      <c r="F2" s="79"/>
    </row>
    <row r="3" spans="2:15" ht="29.25" customHeight="1" x14ac:dyDescent="0.2">
      <c r="B3" s="646" t="s">
        <v>1</v>
      </c>
      <c r="C3" s="646"/>
      <c r="D3" s="646"/>
      <c r="E3" s="646"/>
      <c r="F3" s="646"/>
      <c r="G3" s="646"/>
      <c r="H3" s="646"/>
      <c r="I3" s="646"/>
      <c r="J3" s="646"/>
      <c r="K3" s="646"/>
      <c r="L3" s="646"/>
      <c r="M3" s="646"/>
      <c r="N3" s="63"/>
    </row>
    <row r="4" spans="2:15" ht="23.25" customHeight="1" x14ac:dyDescent="0.2">
      <c r="B4" s="82" t="s">
        <v>183</v>
      </c>
      <c r="C4" s="103"/>
      <c r="D4" s="63"/>
      <c r="E4" s="63"/>
      <c r="F4" s="84"/>
      <c r="G4" s="84"/>
      <c r="H4" s="84"/>
      <c r="I4" s="84"/>
      <c r="J4" s="84"/>
      <c r="K4" s="84"/>
      <c r="L4" s="84"/>
      <c r="M4" s="185"/>
      <c r="N4" s="63"/>
      <c r="O4" s="272" t="s">
        <v>2</v>
      </c>
    </row>
    <row r="5" spans="2:15" ht="20.149999999999999" customHeight="1" x14ac:dyDescent="0.2">
      <c r="B5" s="662" t="s">
        <v>130</v>
      </c>
      <c r="C5" s="686" t="s">
        <v>129</v>
      </c>
      <c r="D5" s="689" t="s">
        <v>128</v>
      </c>
      <c r="E5" s="690"/>
      <c r="F5" s="691"/>
      <c r="G5" s="692"/>
      <c r="H5" s="693"/>
      <c r="I5" s="686" t="s">
        <v>127</v>
      </c>
      <c r="J5" s="172" t="s">
        <v>128</v>
      </c>
      <c r="K5" s="692"/>
      <c r="L5" s="692"/>
      <c r="M5" s="693"/>
      <c r="N5" s="63"/>
      <c r="O5" s="740" t="s">
        <v>546</v>
      </c>
    </row>
    <row r="6" spans="2:15" ht="20.149999999999999" customHeight="1" x14ac:dyDescent="0.2">
      <c r="B6" s="663"/>
      <c r="C6" s="687"/>
      <c r="D6" s="743" t="s">
        <v>146</v>
      </c>
      <c r="E6" s="744"/>
      <c r="F6" s="745"/>
      <c r="G6" s="746"/>
      <c r="H6" s="747"/>
      <c r="I6" s="687"/>
      <c r="J6" s="173" t="s">
        <v>146</v>
      </c>
      <c r="K6" s="746"/>
      <c r="L6" s="746"/>
      <c r="M6" s="747"/>
      <c r="N6" s="63"/>
      <c r="O6" s="741"/>
    </row>
    <row r="7" spans="2:15" ht="20.149999999999999" customHeight="1" x14ac:dyDescent="0.2">
      <c r="B7" s="663"/>
      <c r="C7" s="688"/>
      <c r="D7" s="748" t="s">
        <v>126</v>
      </c>
      <c r="E7" s="749"/>
      <c r="F7" s="750"/>
      <c r="G7" s="751"/>
      <c r="H7" s="752"/>
      <c r="I7" s="688"/>
      <c r="J7" s="174" t="s">
        <v>126</v>
      </c>
      <c r="K7" s="751"/>
      <c r="L7" s="751"/>
      <c r="M7" s="752"/>
      <c r="N7" s="63"/>
      <c r="O7" s="742"/>
    </row>
    <row r="8" spans="2:15" ht="81.5" customHeight="1" x14ac:dyDescent="0.2">
      <c r="B8" s="685"/>
      <c r="C8" s="694" t="s">
        <v>169</v>
      </c>
      <c r="D8" s="695"/>
      <c r="E8" s="696"/>
      <c r="F8" s="697"/>
      <c r="G8" s="698"/>
      <c r="H8" s="698"/>
      <c r="I8" s="698"/>
      <c r="J8" s="698"/>
      <c r="K8" s="698"/>
      <c r="L8" s="698"/>
      <c r="M8" s="699"/>
      <c r="N8" s="63"/>
      <c r="O8" s="255" t="s">
        <v>507</v>
      </c>
    </row>
    <row r="9" spans="2:15" ht="32.5" customHeight="1" x14ac:dyDescent="0.2">
      <c r="B9" s="636" t="s">
        <v>428</v>
      </c>
      <c r="C9" s="705" t="s">
        <v>458</v>
      </c>
      <c r="D9" s="755"/>
      <c r="E9" s="706"/>
      <c r="F9" s="375"/>
      <c r="G9" s="756" t="s">
        <v>547</v>
      </c>
      <c r="H9" s="757"/>
      <c r="I9" s="757"/>
      <c r="J9" s="757"/>
      <c r="K9" s="757"/>
      <c r="L9" s="757"/>
      <c r="M9" s="758"/>
      <c r="N9" s="63"/>
      <c r="O9" s="498" t="s">
        <v>544</v>
      </c>
    </row>
    <row r="10" spans="2:15" ht="20.149999999999999" customHeight="1" x14ac:dyDescent="0.2">
      <c r="B10" s="637"/>
      <c r="C10" s="636" t="s">
        <v>325</v>
      </c>
      <c r="D10" s="700" t="s">
        <v>140</v>
      </c>
      <c r="E10" s="690"/>
      <c r="F10" s="701"/>
      <c r="G10" s="682"/>
      <c r="H10" s="683" t="str">
        <f>IFERROR(F11/F10,"-")</f>
        <v>-</v>
      </c>
      <c r="I10" s="700" t="s">
        <v>144</v>
      </c>
      <c r="J10" s="753"/>
      <c r="K10" s="681"/>
      <c r="L10" s="682"/>
      <c r="M10" s="683" t="str">
        <f>IFERROR(K11/K10,"-")</f>
        <v>-</v>
      </c>
      <c r="N10" s="63"/>
      <c r="O10" s="656" t="s">
        <v>545</v>
      </c>
    </row>
    <row r="11" spans="2:15" ht="20.149999999999999" customHeight="1" x14ac:dyDescent="0.2">
      <c r="B11" s="637"/>
      <c r="C11" s="637"/>
      <c r="D11" s="736" t="s">
        <v>141</v>
      </c>
      <c r="E11" s="749"/>
      <c r="F11" s="759"/>
      <c r="G11" s="739"/>
      <c r="H11" s="684"/>
      <c r="I11" s="736" t="s">
        <v>145</v>
      </c>
      <c r="J11" s="737"/>
      <c r="K11" s="738"/>
      <c r="L11" s="739"/>
      <c r="M11" s="684"/>
      <c r="N11" s="63"/>
      <c r="O11" s="754"/>
    </row>
    <row r="12" spans="2:15" ht="20.149999999999999" customHeight="1" x14ac:dyDescent="0.2">
      <c r="B12" s="637"/>
      <c r="C12" s="636" t="s">
        <v>497</v>
      </c>
      <c r="D12" s="700" t="s">
        <v>140</v>
      </c>
      <c r="E12" s="690"/>
      <c r="F12" s="701"/>
      <c r="G12" s="682"/>
      <c r="H12" s="683" t="str">
        <f>IFERROR(F13/F12,"-")</f>
        <v>-</v>
      </c>
      <c r="I12" s="700" t="s">
        <v>144</v>
      </c>
      <c r="J12" s="753"/>
      <c r="K12" s="681"/>
      <c r="L12" s="682"/>
      <c r="M12" s="683" t="str">
        <f>IFERROR(K13/K12,"-")</f>
        <v>-</v>
      </c>
      <c r="N12" s="63"/>
      <c r="O12" s="754"/>
    </row>
    <row r="13" spans="2:15" ht="20.149999999999999" customHeight="1" x14ac:dyDescent="0.2">
      <c r="B13" s="638"/>
      <c r="C13" s="637"/>
      <c r="D13" s="736" t="s">
        <v>141</v>
      </c>
      <c r="E13" s="749"/>
      <c r="F13" s="759"/>
      <c r="G13" s="739"/>
      <c r="H13" s="684"/>
      <c r="I13" s="736" t="s">
        <v>145</v>
      </c>
      <c r="J13" s="737"/>
      <c r="K13" s="738"/>
      <c r="L13" s="739"/>
      <c r="M13" s="684"/>
      <c r="N13" s="63"/>
      <c r="O13" s="657"/>
    </row>
    <row r="14" spans="2:15" ht="87" customHeight="1" x14ac:dyDescent="0.2">
      <c r="B14" s="662" t="s">
        <v>429</v>
      </c>
      <c r="C14" s="669" t="s">
        <v>504</v>
      </c>
      <c r="D14" s="670"/>
      <c r="E14" s="671"/>
      <c r="F14" s="678"/>
      <c r="G14" s="679"/>
      <c r="H14" s="679"/>
      <c r="I14" s="679"/>
      <c r="J14" s="679"/>
      <c r="K14" s="679"/>
      <c r="L14" s="679"/>
      <c r="M14" s="680"/>
      <c r="N14" s="63"/>
      <c r="O14" s="740" t="s">
        <v>587</v>
      </c>
    </row>
    <row r="15" spans="2:15" ht="87" customHeight="1" x14ac:dyDescent="0.2">
      <c r="B15" s="663"/>
      <c r="C15" s="672"/>
      <c r="D15" s="673"/>
      <c r="E15" s="674"/>
      <c r="F15" s="779"/>
      <c r="G15" s="780"/>
      <c r="H15" s="780"/>
      <c r="I15" s="780"/>
      <c r="J15" s="780"/>
      <c r="K15" s="780"/>
      <c r="L15" s="780"/>
      <c r="M15" s="781"/>
      <c r="N15" s="63"/>
      <c r="O15" s="768"/>
    </row>
    <row r="16" spans="2:15" ht="87" customHeight="1" x14ac:dyDescent="0.2">
      <c r="B16" s="663"/>
      <c r="C16" s="675"/>
      <c r="D16" s="676"/>
      <c r="E16" s="677"/>
      <c r="F16" s="782"/>
      <c r="G16" s="783"/>
      <c r="H16" s="783"/>
      <c r="I16" s="783"/>
      <c r="J16" s="783"/>
      <c r="K16" s="783"/>
      <c r="L16" s="784"/>
      <c r="M16" s="785"/>
      <c r="N16" s="63"/>
      <c r="O16" s="769"/>
    </row>
    <row r="17" spans="2:15" ht="39.5" customHeight="1" x14ac:dyDescent="0.2">
      <c r="B17" s="663"/>
      <c r="C17" s="285" t="s">
        <v>459</v>
      </c>
      <c r="D17" s="664" t="s">
        <v>192</v>
      </c>
      <c r="E17" s="665"/>
      <c r="F17" s="666"/>
      <c r="G17" s="667"/>
      <c r="H17" s="305" t="s">
        <v>327</v>
      </c>
      <c r="I17" s="668"/>
      <c r="J17" s="667"/>
      <c r="K17" s="305" t="s">
        <v>500</v>
      </c>
      <c r="L17" s="668"/>
      <c r="M17" s="667"/>
      <c r="N17" s="63"/>
      <c r="O17" s="258" t="s">
        <v>588</v>
      </c>
    </row>
    <row r="18" spans="2:15" ht="144.5" customHeight="1" x14ac:dyDescent="0.2">
      <c r="B18" s="714" t="s">
        <v>219</v>
      </c>
      <c r="C18" s="694" t="s">
        <v>460</v>
      </c>
      <c r="D18" s="695"/>
      <c r="E18" s="696"/>
      <c r="F18" s="717"/>
      <c r="G18" s="718"/>
      <c r="H18" s="718"/>
      <c r="I18" s="718"/>
      <c r="J18" s="718"/>
      <c r="K18" s="718"/>
      <c r="L18" s="718"/>
      <c r="M18" s="719"/>
      <c r="N18" s="63"/>
      <c r="O18" s="257" t="s">
        <v>548</v>
      </c>
    </row>
    <row r="19" spans="2:15" ht="26.5" customHeight="1" x14ac:dyDescent="0.2">
      <c r="B19" s="714"/>
      <c r="C19" s="694" t="s">
        <v>328</v>
      </c>
      <c r="D19" s="695"/>
      <c r="E19" s="696"/>
      <c r="F19" s="307"/>
      <c r="G19" s="307"/>
      <c r="H19" s="307"/>
      <c r="I19" s="307"/>
      <c r="J19" s="307"/>
      <c r="K19" s="306"/>
      <c r="L19" s="715" t="s">
        <v>44</v>
      </c>
      <c r="M19" s="716"/>
      <c r="N19" s="63"/>
      <c r="O19" s="258" t="s">
        <v>345</v>
      </c>
    </row>
    <row r="20" spans="2:15" ht="9.75" customHeight="1" x14ac:dyDescent="0.2">
      <c r="B20" s="123"/>
      <c r="C20" s="123"/>
      <c r="D20" s="124"/>
      <c r="E20" s="124"/>
      <c r="F20" s="125"/>
      <c r="G20" s="125"/>
      <c r="H20" s="125"/>
      <c r="I20" s="125"/>
      <c r="J20" s="125"/>
      <c r="K20" s="125"/>
      <c r="L20" s="125"/>
      <c r="M20" s="125"/>
      <c r="N20" s="63"/>
      <c r="O20" s="131"/>
    </row>
    <row r="21" spans="2:15" ht="23.25" customHeight="1" x14ac:dyDescent="0.2">
      <c r="B21" s="122" t="s">
        <v>197</v>
      </c>
      <c r="C21" s="103"/>
      <c r="D21" s="63"/>
      <c r="E21" s="63"/>
      <c r="F21" s="117"/>
      <c r="G21" s="117"/>
      <c r="H21" s="117"/>
      <c r="I21" s="117"/>
      <c r="J21" s="117"/>
      <c r="K21" s="117"/>
      <c r="L21" s="117"/>
      <c r="M21" s="117"/>
      <c r="N21" s="63"/>
      <c r="O21" s="102"/>
    </row>
    <row r="22" spans="2:15" ht="20.149999999999999" customHeight="1" x14ac:dyDescent="0.2">
      <c r="B22" s="636" t="s">
        <v>430</v>
      </c>
      <c r="C22" s="248" t="s">
        <v>498</v>
      </c>
      <c r="D22" s="705" t="s">
        <v>162</v>
      </c>
      <c r="E22" s="706"/>
      <c r="F22" s="707">
        <f>'支援対象者(予定)一覧(別添４)'!$J$6</f>
        <v>0</v>
      </c>
      <c r="G22" s="708"/>
      <c r="H22" s="709"/>
      <c r="I22" s="705" t="s">
        <v>161</v>
      </c>
      <c r="J22" s="706"/>
      <c r="K22" s="720">
        <f>'支出計画書(別添２)'!$E$91</f>
        <v>0</v>
      </c>
      <c r="L22" s="721"/>
      <c r="M22" s="722"/>
      <c r="N22" s="63"/>
      <c r="O22" s="284" t="s">
        <v>191</v>
      </c>
    </row>
    <row r="23" spans="2:15" ht="181.5" customHeight="1" x14ac:dyDescent="0.2">
      <c r="B23" s="638"/>
      <c r="C23" s="710" t="s">
        <v>431</v>
      </c>
      <c r="D23" s="711"/>
      <c r="E23" s="712"/>
      <c r="F23" s="713"/>
      <c r="G23" s="713"/>
      <c r="H23" s="713"/>
      <c r="I23" s="713"/>
      <c r="J23" s="713"/>
      <c r="K23" s="713"/>
      <c r="L23" s="713"/>
      <c r="M23" s="713"/>
      <c r="N23" s="63"/>
      <c r="O23" s="255" t="s">
        <v>526</v>
      </c>
    </row>
    <row r="24" spans="2:15" ht="129.5" customHeight="1" x14ac:dyDescent="0.2">
      <c r="B24" s="714" t="s">
        <v>188</v>
      </c>
      <c r="C24" s="669" t="s">
        <v>196</v>
      </c>
      <c r="D24" s="670"/>
      <c r="E24" s="671"/>
      <c r="F24" s="733"/>
      <c r="G24" s="734"/>
      <c r="H24" s="734"/>
      <c r="I24" s="734"/>
      <c r="J24" s="734"/>
      <c r="K24" s="734"/>
      <c r="L24" s="734"/>
      <c r="M24" s="735"/>
      <c r="N24" s="63"/>
      <c r="O24" s="246" t="s">
        <v>508</v>
      </c>
    </row>
    <row r="25" spans="2:15" ht="111.5" customHeight="1" x14ac:dyDescent="0.2">
      <c r="B25" s="714"/>
      <c r="C25" s="669" t="s">
        <v>189</v>
      </c>
      <c r="D25" s="670"/>
      <c r="E25" s="671"/>
      <c r="F25" s="733"/>
      <c r="G25" s="734"/>
      <c r="H25" s="734"/>
      <c r="I25" s="734"/>
      <c r="J25" s="734"/>
      <c r="K25" s="734"/>
      <c r="L25" s="734"/>
      <c r="M25" s="735"/>
      <c r="N25" s="63"/>
      <c r="O25" s="246" t="s">
        <v>509</v>
      </c>
    </row>
    <row r="26" spans="2:15" ht="111.5" customHeight="1" x14ac:dyDescent="0.2">
      <c r="B26" s="714"/>
      <c r="C26" s="714" t="s">
        <v>170</v>
      </c>
      <c r="D26" s="714"/>
      <c r="E26" s="714"/>
      <c r="F26" s="713"/>
      <c r="G26" s="713"/>
      <c r="H26" s="713"/>
      <c r="I26" s="713"/>
      <c r="J26" s="713"/>
      <c r="K26" s="713"/>
      <c r="L26" s="713"/>
      <c r="M26" s="713"/>
      <c r="N26" s="63"/>
      <c r="O26" s="255" t="s">
        <v>499</v>
      </c>
    </row>
    <row r="27" spans="2:15" x14ac:dyDescent="0.2">
      <c r="N27" s="63"/>
    </row>
    <row r="28" spans="2:15" s="63" customFormat="1" ht="27.75" customHeight="1" x14ac:dyDescent="0.2">
      <c r="B28" s="73" t="s">
        <v>204</v>
      </c>
      <c r="C28" s="40"/>
      <c r="D28" s="40"/>
      <c r="E28" s="40"/>
      <c r="F28" s="90"/>
      <c r="G28" s="40"/>
      <c r="H28" s="40"/>
      <c r="I28" s="40"/>
      <c r="J28" s="40"/>
      <c r="K28" s="40"/>
      <c r="L28" s="41"/>
      <c r="M28" s="40"/>
      <c r="N28" s="40"/>
      <c r="O28" s="786" t="s">
        <v>606</v>
      </c>
    </row>
    <row r="29" spans="2:15" s="63" customFormat="1" ht="27.75" customHeight="1" x14ac:dyDescent="0.2">
      <c r="B29" s="245"/>
      <c r="C29" s="297"/>
      <c r="D29" s="608" t="s">
        <v>432</v>
      </c>
      <c r="E29" s="770"/>
      <c r="F29" s="770"/>
      <c r="G29" s="770"/>
      <c r="H29" s="770"/>
      <c r="I29" s="609"/>
      <c r="J29" s="664" t="s">
        <v>333</v>
      </c>
      <c r="K29" s="770"/>
      <c r="L29" s="608" t="s">
        <v>433</v>
      </c>
      <c r="M29" s="609"/>
      <c r="O29" s="787"/>
    </row>
    <row r="30" spans="2:15" s="63" customFormat="1" ht="27.75" customHeight="1" x14ac:dyDescent="0.2">
      <c r="B30" s="298" t="s">
        <v>550</v>
      </c>
      <c r="C30" s="299"/>
      <c r="D30" s="776"/>
      <c r="E30" s="776"/>
      <c r="F30" s="776"/>
      <c r="G30" s="776"/>
      <c r="H30" s="776"/>
      <c r="I30" s="776"/>
      <c r="J30" s="386"/>
      <c r="K30" s="378" t="s">
        <v>90</v>
      </c>
      <c r="L30" s="723"/>
      <c r="M30" s="724"/>
      <c r="O30" s="787"/>
    </row>
    <row r="31" spans="2:15" s="63" customFormat="1" ht="27.75" customHeight="1" x14ac:dyDescent="0.2">
      <c r="B31" s="300" t="s">
        <v>551</v>
      </c>
      <c r="C31" s="301"/>
      <c r="D31" s="777"/>
      <c r="E31" s="777"/>
      <c r="F31" s="777"/>
      <c r="G31" s="777"/>
      <c r="H31" s="777"/>
      <c r="I31" s="777"/>
      <c r="J31" s="388"/>
      <c r="K31" s="237" t="s">
        <v>90</v>
      </c>
      <c r="L31" s="789"/>
      <c r="M31" s="790"/>
      <c r="O31" s="787"/>
    </row>
    <row r="32" spans="2:15" s="63" customFormat="1" ht="27.75" customHeight="1" x14ac:dyDescent="0.2">
      <c r="B32" s="302" t="s">
        <v>552</v>
      </c>
      <c r="C32" s="303"/>
      <c r="D32" s="778"/>
      <c r="E32" s="778"/>
      <c r="F32" s="778"/>
      <c r="G32" s="778"/>
      <c r="H32" s="778"/>
      <c r="I32" s="778"/>
      <c r="J32" s="387"/>
      <c r="K32" s="238" t="s">
        <v>90</v>
      </c>
      <c r="L32" s="697"/>
      <c r="M32" s="699"/>
      <c r="O32" s="788"/>
    </row>
    <row r="33" spans="2:21" x14ac:dyDescent="0.2">
      <c r="U33" s="63"/>
    </row>
    <row r="34" spans="2:21" ht="23.25" customHeight="1" x14ac:dyDescent="0.2">
      <c r="B34" s="122" t="s">
        <v>205</v>
      </c>
      <c r="C34" s="103"/>
      <c r="D34" s="63"/>
      <c r="E34" s="63"/>
      <c r="F34" s="175"/>
      <c r="G34" s="175"/>
      <c r="H34" s="175"/>
      <c r="I34" s="175"/>
      <c r="J34" s="117"/>
      <c r="K34" s="117"/>
      <c r="L34" s="117"/>
      <c r="M34" s="117"/>
      <c r="N34" s="117"/>
      <c r="P34" s="117"/>
      <c r="Q34" s="117"/>
      <c r="R34" s="117"/>
      <c r="S34" s="117"/>
      <c r="T34" s="117"/>
      <c r="U34" s="63"/>
    </row>
    <row r="35" spans="2:21" ht="20.149999999999999" customHeight="1" x14ac:dyDescent="0.2">
      <c r="B35" s="662" t="s">
        <v>143</v>
      </c>
      <c r="C35" s="710" t="s">
        <v>190</v>
      </c>
      <c r="D35" s="712"/>
      <c r="E35" s="771">
        <f>COUNTA('補助事業概要説明書(別添１)１～２'!$B19:$B48)</f>
        <v>0</v>
      </c>
      <c r="F35" s="772"/>
      <c r="G35" s="773"/>
      <c r="H35" s="774" t="s">
        <v>174</v>
      </c>
      <c r="I35" s="774"/>
      <c r="J35" s="775">
        <f>COUNTIF(専門家分類,"内部")</f>
        <v>0</v>
      </c>
      <c r="K35" s="775"/>
      <c r="L35" s="775"/>
      <c r="M35" s="775"/>
      <c r="O35" s="258" t="s">
        <v>203</v>
      </c>
    </row>
    <row r="36" spans="2:21" ht="20.149999999999999" customHeight="1" x14ac:dyDescent="0.2">
      <c r="B36" s="663"/>
      <c r="C36" s="662" t="s">
        <v>160</v>
      </c>
      <c r="D36" s="259" t="s">
        <v>329</v>
      </c>
      <c r="E36" s="176">
        <f>'専門家一覧(別添３)'!L4</f>
        <v>0</v>
      </c>
      <c r="F36" s="261" t="s">
        <v>330</v>
      </c>
      <c r="G36" s="176">
        <f>'専門家一覧(別添３)'!L5</f>
        <v>0</v>
      </c>
      <c r="H36" s="774" t="s">
        <v>175</v>
      </c>
      <c r="I36" s="774"/>
      <c r="J36" s="775">
        <f>COUNTIF(専門家分類,"外部")</f>
        <v>0</v>
      </c>
      <c r="K36" s="775"/>
      <c r="L36" s="775"/>
      <c r="M36" s="775"/>
      <c r="N36" s="116"/>
    </row>
    <row r="37" spans="2:21" ht="20.149999999999999" customHeight="1" x14ac:dyDescent="0.2">
      <c r="B37" s="663"/>
      <c r="C37" s="663"/>
      <c r="D37" s="702" t="s">
        <v>131</v>
      </c>
      <c r="E37" s="703"/>
      <c r="F37" s="704"/>
      <c r="G37" s="176">
        <f>COUNTIF(国家資格,"技術士")</f>
        <v>0</v>
      </c>
      <c r="H37" s="760" t="s">
        <v>206</v>
      </c>
      <c r="I37" s="761"/>
      <c r="J37" s="702" t="s">
        <v>331</v>
      </c>
      <c r="K37" s="766"/>
      <c r="L37" s="767"/>
      <c r="M37" s="176">
        <f>'専門家一覧(別添３)'!L6</f>
        <v>0</v>
      </c>
      <c r="N37" s="171"/>
    </row>
    <row r="38" spans="2:21" ht="20.149999999999999" customHeight="1" x14ac:dyDescent="0.2">
      <c r="B38" s="663"/>
      <c r="C38" s="663"/>
      <c r="D38" s="725" t="s">
        <v>132</v>
      </c>
      <c r="E38" s="728"/>
      <c r="F38" s="729"/>
      <c r="G38" s="177">
        <f>COUNTIF(国家資格,"エネルギー管理士")</f>
        <v>0</v>
      </c>
      <c r="H38" s="762"/>
      <c r="I38" s="763"/>
      <c r="J38" s="702" t="s">
        <v>155</v>
      </c>
      <c r="K38" s="766"/>
      <c r="L38" s="767"/>
      <c r="M38" s="176">
        <f>COUNTIF(国家資格,"公認会計士")</f>
        <v>0</v>
      </c>
      <c r="N38" s="171"/>
    </row>
    <row r="39" spans="2:21" ht="20.149999999999999" customHeight="1" x14ac:dyDescent="0.2">
      <c r="B39" s="663"/>
      <c r="C39" s="663"/>
      <c r="D39" s="725" t="s">
        <v>133</v>
      </c>
      <c r="E39" s="728"/>
      <c r="F39" s="729"/>
      <c r="G39" s="177">
        <f>COUNTIF(国家資格,"建築士")</f>
        <v>0</v>
      </c>
      <c r="H39" s="762"/>
      <c r="I39" s="763"/>
      <c r="J39" s="725" t="s">
        <v>164</v>
      </c>
      <c r="K39" s="726"/>
      <c r="L39" s="727"/>
      <c r="M39" s="177">
        <f>COUNTIF(国家資格,"税理士")</f>
        <v>0</v>
      </c>
      <c r="N39" s="171"/>
    </row>
    <row r="40" spans="2:21" ht="20.149999999999999" customHeight="1" x14ac:dyDescent="0.2">
      <c r="B40" s="663"/>
      <c r="C40" s="663"/>
      <c r="D40" s="725" t="s">
        <v>134</v>
      </c>
      <c r="E40" s="728"/>
      <c r="F40" s="729"/>
      <c r="G40" s="177">
        <f>COUNTIF(国家資格,"建築設備士")</f>
        <v>0</v>
      </c>
      <c r="H40" s="762"/>
      <c r="I40" s="763"/>
      <c r="J40" s="725" t="s">
        <v>156</v>
      </c>
      <c r="K40" s="726"/>
      <c r="L40" s="727"/>
      <c r="M40" s="177">
        <f>COUNTIF(国家資格,"中小企業診断士")</f>
        <v>0</v>
      </c>
      <c r="N40" s="171"/>
    </row>
    <row r="41" spans="2:21" ht="20.149999999999999" customHeight="1" x14ac:dyDescent="0.2">
      <c r="B41" s="663"/>
      <c r="C41" s="663"/>
      <c r="D41" s="725" t="s">
        <v>135</v>
      </c>
      <c r="E41" s="728"/>
      <c r="F41" s="729"/>
      <c r="G41" s="177">
        <f>COUNTIF(国家資格,"ガス主任技術者")</f>
        <v>0</v>
      </c>
      <c r="H41" s="762"/>
      <c r="I41" s="763"/>
      <c r="J41" s="725" t="s">
        <v>157</v>
      </c>
      <c r="K41" s="726"/>
      <c r="L41" s="727"/>
      <c r="M41" s="177">
        <f>COUNTIF(国家資格,"社会保険労務士")</f>
        <v>0</v>
      </c>
      <c r="N41" s="171"/>
    </row>
    <row r="42" spans="2:21" ht="20.149999999999999" customHeight="1" x14ac:dyDescent="0.2">
      <c r="B42" s="663"/>
      <c r="C42" s="663"/>
      <c r="D42" s="725" t="s">
        <v>154</v>
      </c>
      <c r="E42" s="728"/>
      <c r="F42" s="729"/>
      <c r="G42" s="177">
        <f>COUNTIF(国家資格,"電気工事士（1種）")</f>
        <v>0</v>
      </c>
      <c r="H42" s="762"/>
      <c r="I42" s="763"/>
      <c r="J42" s="725" t="s">
        <v>163</v>
      </c>
      <c r="K42" s="726"/>
      <c r="L42" s="727"/>
      <c r="M42" s="177">
        <f>COUNTIF(国家資格,"司法書士")</f>
        <v>0</v>
      </c>
      <c r="N42" s="171"/>
    </row>
    <row r="43" spans="2:21" ht="20.149999999999999" customHeight="1" x14ac:dyDescent="0.2">
      <c r="B43" s="663"/>
      <c r="C43" s="663"/>
      <c r="D43" s="725" t="s">
        <v>136</v>
      </c>
      <c r="E43" s="728"/>
      <c r="F43" s="729"/>
      <c r="G43" s="177">
        <f>COUNTIF(国家資格,"電気主任技術者")</f>
        <v>0</v>
      </c>
      <c r="H43" s="762"/>
      <c r="I43" s="763"/>
      <c r="J43" s="725" t="s">
        <v>159</v>
      </c>
      <c r="K43" s="726"/>
      <c r="L43" s="727"/>
      <c r="M43" s="177">
        <f>COUNTIF(国家資格,"行政書士")</f>
        <v>0</v>
      </c>
      <c r="N43" s="171"/>
    </row>
    <row r="44" spans="2:21" ht="20.149999999999999" customHeight="1" x14ac:dyDescent="0.2">
      <c r="B44" s="663"/>
      <c r="C44" s="663"/>
      <c r="D44" s="725" t="s">
        <v>137</v>
      </c>
      <c r="E44" s="728"/>
      <c r="F44" s="729"/>
      <c r="G44" s="177">
        <f>COUNTIF(国家資格,"電気工事施工管理技士")</f>
        <v>0</v>
      </c>
      <c r="H44" s="762"/>
      <c r="I44" s="763"/>
      <c r="J44" s="725" t="s">
        <v>158</v>
      </c>
      <c r="K44" s="726"/>
      <c r="L44" s="727"/>
      <c r="M44" s="177">
        <f>COUNTIF(国家資格,"ファイナンシャルプランニング技能士")</f>
        <v>0</v>
      </c>
      <c r="N44" s="171"/>
    </row>
    <row r="45" spans="2:21" ht="20.149999999999999" customHeight="1" x14ac:dyDescent="0.2">
      <c r="B45" s="663"/>
      <c r="C45" s="663"/>
      <c r="D45" s="725" t="s">
        <v>138</v>
      </c>
      <c r="E45" s="728"/>
      <c r="F45" s="729"/>
      <c r="G45" s="177">
        <f>COUNTIF(国家資格,"ボイラー・タービン主任技術者")</f>
        <v>0</v>
      </c>
      <c r="H45" s="764"/>
      <c r="I45" s="765"/>
      <c r="J45" s="730" t="s">
        <v>198</v>
      </c>
      <c r="K45" s="731"/>
      <c r="L45" s="732"/>
      <c r="M45" s="178">
        <f>COUNTIF(国家資格,"その他")+COUNTIF(国家資格,"経歴書参照")</f>
        <v>0</v>
      </c>
      <c r="N45" s="171"/>
    </row>
    <row r="46" spans="2:21" ht="20.149999999999999" customHeight="1" x14ac:dyDescent="0.2">
      <c r="B46" s="663"/>
      <c r="C46" s="663"/>
      <c r="D46" s="725" t="s">
        <v>139</v>
      </c>
      <c r="E46" s="728"/>
      <c r="F46" s="729"/>
      <c r="G46" s="177">
        <f>COUNTIF(国家資格,"管工事施工管理技士")</f>
        <v>0</v>
      </c>
      <c r="H46" s="179"/>
      <c r="I46" s="180"/>
      <c r="J46" s="180"/>
      <c r="K46" s="180"/>
      <c r="L46" s="180"/>
      <c r="N46" s="171"/>
    </row>
    <row r="47" spans="2:21" ht="20.149999999999999" customHeight="1" x14ac:dyDescent="0.2">
      <c r="B47" s="685"/>
      <c r="C47" s="685"/>
      <c r="D47" s="791" t="s">
        <v>198</v>
      </c>
      <c r="E47" s="792"/>
      <c r="F47" s="793"/>
      <c r="G47" s="178">
        <f>COUNTIF(国家資格,"その他")+COUNTIF(国家資格,"経歴書参照")</f>
        <v>0</v>
      </c>
      <c r="H47" s="181"/>
      <c r="N47" s="171"/>
    </row>
    <row r="48" spans="2:21" ht="20.149999999999999" customHeight="1" x14ac:dyDescent="0.2">
      <c r="N48" s="171"/>
    </row>
  </sheetData>
  <sheetProtection algorithmName="SHA-512" hashValue="hQWxoVy4tQTm2Sz/vUHSj2kbFV70ooBWyf4Yckwgo5oXGEG/N47YxPOsLQTk4yYAgEe1UFbHHpcd456/r1Coyg==" saltValue="ETtV+lkmnJBHf6mj6grLWw==" spinCount="100000" sheet="1" objects="1" scenarios="1"/>
  <mergeCells count="110">
    <mergeCell ref="F13:G13"/>
    <mergeCell ref="O14:O16"/>
    <mergeCell ref="C26:E26"/>
    <mergeCell ref="F26:M26"/>
    <mergeCell ref="J29:K29"/>
    <mergeCell ref="D46:F46"/>
    <mergeCell ref="C35:D35"/>
    <mergeCell ref="E35:G35"/>
    <mergeCell ref="H35:I35"/>
    <mergeCell ref="J35:M35"/>
    <mergeCell ref="H36:I36"/>
    <mergeCell ref="J36:M36"/>
    <mergeCell ref="D29:I29"/>
    <mergeCell ref="D30:I30"/>
    <mergeCell ref="D31:I31"/>
    <mergeCell ref="D32:I32"/>
    <mergeCell ref="L32:M32"/>
    <mergeCell ref="C36:C47"/>
    <mergeCell ref="F15:M15"/>
    <mergeCell ref="F16:M16"/>
    <mergeCell ref="O28:O32"/>
    <mergeCell ref="L31:M31"/>
    <mergeCell ref="D47:F47"/>
    <mergeCell ref="D42:F42"/>
    <mergeCell ref="J42:L42"/>
    <mergeCell ref="D43:F43"/>
    <mergeCell ref="J43:L43"/>
    <mergeCell ref="D44:F44"/>
    <mergeCell ref="J44:L44"/>
    <mergeCell ref="H37:I45"/>
    <mergeCell ref="J37:L37"/>
    <mergeCell ref="D38:F38"/>
    <mergeCell ref="J38:L38"/>
    <mergeCell ref="D39:F39"/>
    <mergeCell ref="J39:L39"/>
    <mergeCell ref="D40:F40"/>
    <mergeCell ref="J40:L40"/>
    <mergeCell ref="D41:F41"/>
    <mergeCell ref="I13:J13"/>
    <mergeCell ref="K13:L13"/>
    <mergeCell ref="O5:O7"/>
    <mergeCell ref="D6:E6"/>
    <mergeCell ref="F6:H6"/>
    <mergeCell ref="K6:M6"/>
    <mergeCell ref="D7:E7"/>
    <mergeCell ref="F7:H7"/>
    <mergeCell ref="K7:M7"/>
    <mergeCell ref="D10:E10"/>
    <mergeCell ref="F10:G10"/>
    <mergeCell ref="H10:H11"/>
    <mergeCell ref="I10:J10"/>
    <mergeCell ref="M12:M13"/>
    <mergeCell ref="I12:J12"/>
    <mergeCell ref="D13:E13"/>
    <mergeCell ref="O10:O13"/>
    <mergeCell ref="C9:E9"/>
    <mergeCell ref="G9:M9"/>
    <mergeCell ref="K12:L12"/>
    <mergeCell ref="D11:E11"/>
    <mergeCell ref="F11:G11"/>
    <mergeCell ref="I11:J11"/>
    <mergeCell ref="K11:L11"/>
    <mergeCell ref="B35:B47"/>
    <mergeCell ref="D37:F37"/>
    <mergeCell ref="I22:J22"/>
    <mergeCell ref="F22:H22"/>
    <mergeCell ref="C23:E23"/>
    <mergeCell ref="F23:M23"/>
    <mergeCell ref="B18:B19"/>
    <mergeCell ref="C19:E19"/>
    <mergeCell ref="L19:M19"/>
    <mergeCell ref="C18:E18"/>
    <mergeCell ref="F18:M18"/>
    <mergeCell ref="B22:B23"/>
    <mergeCell ref="K22:M22"/>
    <mergeCell ref="D22:E22"/>
    <mergeCell ref="L29:M29"/>
    <mergeCell ref="L30:M30"/>
    <mergeCell ref="J41:L41"/>
    <mergeCell ref="D45:F45"/>
    <mergeCell ref="J45:L45"/>
    <mergeCell ref="B24:B26"/>
    <mergeCell ref="C24:E24"/>
    <mergeCell ref="F24:M24"/>
    <mergeCell ref="C25:E25"/>
    <mergeCell ref="F25:M25"/>
    <mergeCell ref="B3:M3"/>
    <mergeCell ref="B14:B17"/>
    <mergeCell ref="D17:E17"/>
    <mergeCell ref="F17:G17"/>
    <mergeCell ref="I17:J17"/>
    <mergeCell ref="L17:M17"/>
    <mergeCell ref="C14:E16"/>
    <mergeCell ref="F14:M14"/>
    <mergeCell ref="K10:L10"/>
    <mergeCell ref="M10:M11"/>
    <mergeCell ref="B5:B8"/>
    <mergeCell ref="C5:C7"/>
    <mergeCell ref="D5:E5"/>
    <mergeCell ref="F5:H5"/>
    <mergeCell ref="I5:I7"/>
    <mergeCell ref="K5:M5"/>
    <mergeCell ref="C8:E8"/>
    <mergeCell ref="F8:M8"/>
    <mergeCell ref="C10:C11"/>
    <mergeCell ref="B9:B13"/>
    <mergeCell ref="C12:C13"/>
    <mergeCell ref="D12:E12"/>
    <mergeCell ref="F12:G12"/>
    <mergeCell ref="H12:H13"/>
  </mergeCells>
  <phoneticPr fontId="1"/>
  <conditionalFormatting sqref="D30:D32">
    <cfRule type="containsBlanks" dxfId="80" priority="19">
      <formula>LEN(TRIM(D30))=0</formula>
    </cfRule>
  </conditionalFormatting>
  <conditionalFormatting sqref="F18">
    <cfRule type="containsBlanks" dxfId="79" priority="17">
      <formula>LEN(TRIM(F18))=0</formula>
    </cfRule>
  </conditionalFormatting>
  <conditionalFormatting sqref="F22 K22">
    <cfRule type="cellIs" dxfId="78" priority="11" operator="equal">
      <formula>0</formula>
    </cfRule>
  </conditionalFormatting>
  <conditionalFormatting sqref="F9:G13 K10:L13">
    <cfRule type="containsBlanks" dxfId="77" priority="16">
      <formula>LEN(TRIM(F9))=0</formula>
    </cfRule>
  </conditionalFormatting>
  <conditionalFormatting sqref="F10:H13 K10:M13">
    <cfRule type="expression" dxfId="76" priority="1">
      <formula>$F$9="新規申請"</formula>
    </cfRule>
  </conditionalFormatting>
  <conditionalFormatting sqref="F14:M16 F17 I17 L17">
    <cfRule type="expression" dxfId="75" priority="2">
      <formula>$F$9="-"</formula>
    </cfRule>
  </conditionalFormatting>
  <conditionalFormatting sqref="F14:M18 F5:M8 F19:K19">
    <cfRule type="containsBlanks" dxfId="74" priority="15">
      <formula>LEN(TRIM(F5))=0</formula>
    </cfRule>
  </conditionalFormatting>
  <conditionalFormatting sqref="F21:M21 F34:N34 P34:T34">
    <cfRule type="cellIs" dxfId="73" priority="14" operator="equal">
      <formula>0</formula>
    </cfRule>
  </conditionalFormatting>
  <conditionalFormatting sqref="F23:M26">
    <cfRule type="containsBlanks" dxfId="72" priority="18">
      <formula>LEN(TRIM(F23))=0</formula>
    </cfRule>
  </conditionalFormatting>
  <conditionalFormatting sqref="H10:H13 M10:M13">
    <cfRule type="cellIs" dxfId="71" priority="6" operator="equal">
      <formula>"-"</formula>
    </cfRule>
  </conditionalFormatting>
  <conditionalFormatting sqref="J30:J32">
    <cfRule type="containsBlanks" dxfId="70" priority="20">
      <formula>LEN(TRIM(J30))=0</formula>
    </cfRule>
  </conditionalFormatting>
  <conditionalFormatting sqref="L30:L32">
    <cfRule type="containsBlanks" dxfId="69" priority="21">
      <formula>LEN(TRIM(L30))=0</formula>
    </cfRule>
  </conditionalFormatting>
  <dataValidations count="3">
    <dataValidation type="list" imeMode="hiragana" showInputMessage="1" showErrorMessage="1" sqref="F19:K19" xr:uid="{8D67ABB9-96A6-4105-AFF0-9195B77FA89C}">
      <formula1>"太陽光,バイオマス,水力,風力,地熱,太陽熱"</formula1>
    </dataValidation>
    <dataValidation imeMode="hiragana" allowBlank="1" showInputMessage="1" showErrorMessage="1" sqref="F20:L20 E35:E36 J35:J36 G36:G47 M37:M45 F18:F19 M10 H10 K10:K13 H12 M12 F14:L17 F10:F13 H4:L8 G4:G9 F4:F8 F23:L26 F22 K22" xr:uid="{CF74FFE3-BFE7-4005-97E5-DA3A87C2EA1A}"/>
    <dataValidation type="list" imeMode="hiragana" allowBlank="1" showErrorMessage="1" promptTitle="プルダウン選択" prompt="今年度「新規申請」の場合は、プルダウンにて「新規申請」を選択すること。" sqref="F9" xr:uid="{F9D2B1CC-E2AB-4157-B91A-B72AF38288D8}">
      <formula1>"新規申請,-"</formula1>
    </dataValidation>
  </dataValidations>
  <pageMargins left="0.74803149606299213" right="0.15748031496062992" top="0.55118110236220474" bottom="0.43307086614173229" header="0.31496062992125984" footer="0.15748031496062992"/>
  <pageSetup paperSize="9" scale="65" fitToHeight="0" orientation="portrait" r:id="rId1"/>
  <rowBreaks count="1" manualBreakCount="1">
    <brk id="26"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9F86-8B1D-4B87-B586-DD66420C1DD7}">
  <sheetPr codeName="Sheet7">
    <tabColor theme="8" tint="0.39997558519241921"/>
    <pageSetUpPr fitToPage="1"/>
  </sheetPr>
  <dimension ref="A1:BQ394"/>
  <sheetViews>
    <sheetView showGridLines="0" zoomScale="70" zoomScaleNormal="70" zoomScaleSheetLayoutView="40" workbookViewId="0"/>
  </sheetViews>
  <sheetFormatPr defaultColWidth="9" defaultRowHeight="16.5" x14ac:dyDescent="0.2"/>
  <cols>
    <col min="1" max="1" width="7.36328125" style="325" customWidth="1"/>
    <col min="2" max="2" width="24.81640625" style="39" customWidth="1"/>
    <col min="3" max="6" width="24.81640625" style="93" customWidth="1"/>
    <col min="7" max="7" width="25.54296875" style="93" customWidth="1"/>
    <col min="8" max="11" width="24.81640625" style="93" customWidth="1"/>
    <col min="12" max="12" width="4.81640625" style="39" customWidth="1"/>
    <col min="13" max="13" width="169.36328125" style="142" customWidth="1"/>
    <col min="14" max="14" width="10.81640625" style="349" hidden="1" customWidth="1"/>
    <col min="15" max="15" width="10.81640625" style="409" hidden="1" customWidth="1"/>
    <col min="16" max="16" width="18.7265625" style="409" customWidth="1"/>
    <col min="17" max="17" width="10.81640625" style="411" customWidth="1"/>
    <col min="18" max="19" width="17" style="411" customWidth="1"/>
    <col min="20" max="21" width="17" style="484" customWidth="1"/>
    <col min="22" max="22" width="17" style="411" customWidth="1"/>
    <col min="23" max="69" width="9" style="411"/>
    <col min="70" max="16384" width="9" style="39"/>
  </cols>
  <sheetData>
    <row r="1" spans="1:69" s="311" customFormat="1" ht="62.25" customHeight="1" x14ac:dyDescent="0.2">
      <c r="A1" s="310"/>
      <c r="C1" s="312"/>
      <c r="D1" s="312"/>
      <c r="E1" s="312"/>
      <c r="F1" s="312"/>
      <c r="G1" s="313"/>
      <c r="H1" s="312"/>
      <c r="I1" s="312"/>
      <c r="J1" s="312"/>
      <c r="K1" s="312"/>
      <c r="M1" s="314"/>
      <c r="N1" s="315"/>
      <c r="O1" s="401"/>
      <c r="P1" s="401"/>
      <c r="Q1" s="402"/>
      <c r="R1" s="402"/>
      <c r="S1" s="402"/>
      <c r="T1" s="477"/>
      <c r="U1" s="477"/>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row>
    <row r="2" spans="1:69" s="311" customFormat="1" ht="40" customHeight="1" x14ac:dyDescent="0.2">
      <c r="A2" s="316"/>
      <c r="B2" s="136" t="s">
        <v>503</v>
      </c>
      <c r="C2" s="312"/>
      <c r="D2" s="312"/>
      <c r="E2" s="312"/>
      <c r="F2" s="312"/>
      <c r="G2" s="356" t="s">
        <v>108</v>
      </c>
      <c r="H2" s="357"/>
      <c r="I2" s="357"/>
      <c r="J2" s="357"/>
      <c r="K2" s="358"/>
      <c r="L2" s="317"/>
      <c r="M2" s="436" t="s">
        <v>2</v>
      </c>
      <c r="N2" s="315"/>
      <c r="O2" s="402" t="s">
        <v>118</v>
      </c>
      <c r="P2" s="401"/>
      <c r="Q2" s="402"/>
      <c r="R2" s="402"/>
      <c r="S2" s="402"/>
      <c r="T2" s="477"/>
      <c r="U2" s="477"/>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row>
    <row r="3" spans="1:69" s="311" customFormat="1" ht="40" customHeight="1" x14ac:dyDescent="0.2">
      <c r="A3" s="318"/>
      <c r="B3" s="827" t="s">
        <v>29</v>
      </c>
      <c r="C3" s="827"/>
      <c r="D3" s="319"/>
      <c r="E3" s="319"/>
      <c r="F3" s="319"/>
      <c r="G3" s="840">
        <f>'補助事業概要説明書(別添１)１～２'!L5</f>
        <v>0</v>
      </c>
      <c r="H3" s="841"/>
      <c r="I3" s="841"/>
      <c r="J3" s="841"/>
      <c r="K3" s="842"/>
      <c r="M3" s="826" t="s">
        <v>346</v>
      </c>
      <c r="N3" s="315"/>
      <c r="O3" s="402" t="s">
        <v>119</v>
      </c>
      <c r="P3" s="401"/>
      <c r="Q3" s="402"/>
      <c r="R3" s="402"/>
      <c r="S3" s="402"/>
      <c r="T3" s="477"/>
      <c r="U3" s="477"/>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row>
    <row r="4" spans="1:69" s="311" customFormat="1" ht="20" customHeight="1" x14ac:dyDescent="0.2">
      <c r="A4" s="318"/>
      <c r="B4" s="827"/>
      <c r="C4" s="827"/>
      <c r="D4" s="320"/>
      <c r="E4" s="320"/>
      <c r="F4" s="320"/>
      <c r="G4" s="312"/>
      <c r="H4" s="312"/>
      <c r="I4" s="312"/>
      <c r="J4" s="312"/>
      <c r="M4" s="826"/>
      <c r="N4" s="315"/>
      <c r="O4" s="402" t="s">
        <v>120</v>
      </c>
      <c r="P4" s="402"/>
      <c r="Q4" s="402"/>
      <c r="R4" s="402"/>
      <c r="S4" s="402"/>
      <c r="T4" s="477"/>
      <c r="U4" s="477"/>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row>
    <row r="5" spans="1:69" s="311" customFormat="1" ht="44.5" customHeight="1" thickBot="1" x14ac:dyDescent="0.25">
      <c r="A5" s="318"/>
      <c r="B5" s="321"/>
      <c r="C5" s="321"/>
      <c r="D5" s="321"/>
      <c r="E5" s="321"/>
      <c r="F5" s="321"/>
      <c r="G5" s="359" t="s">
        <v>77</v>
      </c>
      <c r="H5" s="360"/>
      <c r="I5" s="839" t="str">
        <f>IF(OR($G$6="消費税の扱いを選択してください",G6=""),"",IF($G$6="消費税を補助対象に含めない","※ 全ての金額を税抜単価で作成すること","※ 全ての金額を税込単価で作成すること"&amp;CHAR(10)&amp;"※消費税を補助対象とする場合、所轄税務署への"&amp;CHAR(10)&amp;"届出書や直近2期分の課税売上がわかるものを"&amp;CHAR(10)&amp;"提出すること"))</f>
        <v/>
      </c>
      <c r="J5" s="839"/>
      <c r="K5" s="839"/>
      <c r="M5" s="826"/>
      <c r="N5" s="315"/>
      <c r="O5" s="403" t="s">
        <v>121</v>
      </c>
      <c r="P5" s="402"/>
      <c r="Q5" s="402"/>
      <c r="R5" s="402"/>
      <c r="S5" s="402"/>
      <c r="T5" s="477"/>
      <c r="U5" s="477"/>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row>
    <row r="6" spans="1:69" s="311" customFormat="1" ht="44.5" customHeight="1" thickBot="1" x14ac:dyDescent="0.25">
      <c r="A6" s="318"/>
      <c r="B6" s="828" t="s">
        <v>538</v>
      </c>
      <c r="C6" s="828"/>
      <c r="D6" s="828"/>
      <c r="E6" s="828"/>
      <c r="F6" s="828"/>
      <c r="G6" s="831"/>
      <c r="H6" s="832"/>
      <c r="I6" s="839"/>
      <c r="J6" s="839"/>
      <c r="K6" s="839"/>
      <c r="M6" s="826"/>
      <c r="N6" s="315"/>
      <c r="O6" s="402" t="s">
        <v>122</v>
      </c>
      <c r="P6" s="402"/>
      <c r="Q6" s="402"/>
      <c r="R6" s="402"/>
      <c r="S6" s="402"/>
      <c r="T6" s="477"/>
      <c r="U6" s="477"/>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row>
    <row r="7" spans="1:69" s="311" customFormat="1" ht="41" customHeight="1" x14ac:dyDescent="0.2">
      <c r="A7" s="318"/>
      <c r="B7" s="828"/>
      <c r="C7" s="828"/>
      <c r="D7" s="828"/>
      <c r="E7" s="828"/>
      <c r="F7" s="828"/>
      <c r="G7" s="833" t="str">
        <f>IF(AND(G6="消費税を補助対象に含める",G9=""),"事業者の属性を選択してください"&amp;CHAR(10)&amp;"↓↓↓↓","")</f>
        <v/>
      </c>
      <c r="H7" s="833"/>
      <c r="I7" s="361"/>
      <c r="J7" s="361"/>
      <c r="K7" s="361"/>
      <c r="L7" s="322"/>
      <c r="M7" s="826"/>
      <c r="N7" s="315"/>
      <c r="O7" s="402" t="s">
        <v>123</v>
      </c>
      <c r="P7" s="402"/>
      <c r="Q7" s="402"/>
      <c r="R7" s="402"/>
      <c r="S7" s="402"/>
      <c r="T7" s="477"/>
      <c r="U7" s="477"/>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row>
    <row r="8" spans="1:69" s="311" customFormat="1" ht="40" customHeight="1" x14ac:dyDescent="0.2">
      <c r="A8" s="318"/>
      <c r="B8" s="828"/>
      <c r="C8" s="828"/>
      <c r="D8" s="828"/>
      <c r="E8" s="828"/>
      <c r="F8" s="828"/>
      <c r="G8" s="834" t="s">
        <v>124</v>
      </c>
      <c r="H8" s="835"/>
      <c r="I8" s="835"/>
      <c r="J8" s="835"/>
      <c r="K8" s="836"/>
      <c r="M8" s="826"/>
      <c r="N8" s="315"/>
      <c r="O8" s="404"/>
      <c r="P8" s="402"/>
      <c r="Q8" s="402"/>
      <c r="R8" s="402"/>
      <c r="S8" s="402"/>
      <c r="T8" s="477"/>
      <c r="U8" s="477"/>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row>
    <row r="9" spans="1:69" s="311" customFormat="1" ht="40" customHeight="1" x14ac:dyDescent="0.2">
      <c r="A9" s="316"/>
      <c r="D9" s="324"/>
      <c r="E9" s="324"/>
      <c r="F9" s="321"/>
      <c r="G9" s="877"/>
      <c r="H9" s="618"/>
      <c r="I9" s="618"/>
      <c r="J9" s="618"/>
      <c r="K9" s="619"/>
      <c r="M9" s="141"/>
      <c r="N9" s="315"/>
      <c r="O9" s="402"/>
      <c r="P9" s="402"/>
      <c r="Q9" s="402"/>
      <c r="R9" s="402"/>
      <c r="S9" s="402"/>
      <c r="T9" s="477"/>
      <c r="U9" s="477"/>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row>
    <row r="10" spans="1:69" s="311" customFormat="1" ht="20" customHeight="1" x14ac:dyDescent="0.2">
      <c r="A10" s="316"/>
      <c r="B10" s="324"/>
      <c r="C10" s="324"/>
      <c r="D10" s="324"/>
      <c r="E10" s="324"/>
      <c r="F10" s="321"/>
      <c r="G10" s="275"/>
      <c r="H10" s="275"/>
      <c r="I10" s="275"/>
      <c r="J10" s="275"/>
      <c r="K10" s="275"/>
      <c r="M10" s="141"/>
      <c r="N10" s="315"/>
      <c r="O10" s="402"/>
      <c r="P10" s="402"/>
      <c r="Q10" s="402"/>
      <c r="R10" s="402"/>
      <c r="S10" s="402"/>
      <c r="T10" s="477"/>
      <c r="U10" s="477"/>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row>
    <row r="11" spans="1:69" s="40" customFormat="1" ht="30" customHeight="1" thickBot="1" x14ac:dyDescent="0.25">
      <c r="B11" s="843" t="s">
        <v>211</v>
      </c>
      <c r="C11" s="843"/>
      <c r="D11" s="324"/>
      <c r="E11" s="324"/>
      <c r="F11" s="327"/>
      <c r="G11" s="328"/>
      <c r="H11" s="329"/>
      <c r="I11" s="330"/>
      <c r="J11" s="39"/>
      <c r="K11" s="39"/>
      <c r="M11" s="141"/>
      <c r="N11" s="323"/>
      <c r="O11" s="405"/>
      <c r="P11" s="404"/>
      <c r="Q11" s="405"/>
      <c r="R11" s="405"/>
      <c r="S11" s="405"/>
      <c r="T11" s="478"/>
      <c r="U11" s="478"/>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row>
    <row r="12" spans="1:69" s="140" customFormat="1" ht="40" customHeight="1" x14ac:dyDescent="0.2">
      <c r="B12" s="844" t="s">
        <v>339</v>
      </c>
      <c r="C12" s="881">
        <f ca="1">H129</f>
        <v>0</v>
      </c>
      <c r="D12" s="365" t="s">
        <v>455</v>
      </c>
      <c r="E12" s="882">
        <f>SUM(C26:H27)</f>
        <v>0</v>
      </c>
      <c r="F12" s="365" t="s">
        <v>178</v>
      </c>
      <c r="G12" s="837">
        <f>SUM(C29:H30)</f>
        <v>0</v>
      </c>
      <c r="H12" s="365" t="s">
        <v>434</v>
      </c>
      <c r="I12" s="878">
        <f>SUM(C28:H28)</f>
        <v>0</v>
      </c>
      <c r="J12" s="458" t="s">
        <v>341</v>
      </c>
      <c r="K12" s="794">
        <f>E12+G12+I12</f>
        <v>0</v>
      </c>
      <c r="M12" s="141"/>
      <c r="O12" s="406"/>
      <c r="P12" s="406"/>
      <c r="Q12" s="406"/>
      <c r="R12" s="406"/>
      <c r="S12" s="406"/>
      <c r="T12" s="479"/>
      <c r="U12" s="479"/>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row>
    <row r="13" spans="1:69" s="140" customFormat="1" ht="20" customHeight="1" thickBot="1" x14ac:dyDescent="0.25">
      <c r="B13" s="844"/>
      <c r="C13" s="881"/>
      <c r="D13" s="366" t="str">
        <f>IF($G$6="","-",IF($G$6="消費税を補助対象に含めない","（税抜）","（税込）"))</f>
        <v>-</v>
      </c>
      <c r="E13" s="882"/>
      <c r="F13" s="366" t="str">
        <f>IF($G$6="","-",IF($G$6="消費税を補助対象に含めない","（税抜）","（税込）"))</f>
        <v>-</v>
      </c>
      <c r="G13" s="838"/>
      <c r="H13" s="366" t="s">
        <v>445</v>
      </c>
      <c r="I13" s="879"/>
      <c r="J13" s="459" t="str">
        <f>IF($G$6="","-",IF($G$6="消費税を補助対象に含めない","（税抜）","（税込）"))</f>
        <v>-</v>
      </c>
      <c r="K13" s="795"/>
      <c r="M13" s="141"/>
      <c r="O13" s="406"/>
      <c r="P13" s="406"/>
      <c r="Q13" s="406"/>
      <c r="R13" s="406"/>
      <c r="S13" s="406"/>
      <c r="T13" s="479"/>
      <c r="U13" s="479"/>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row>
    <row r="14" spans="1:69" s="140" customFormat="1" ht="20" customHeight="1" x14ac:dyDescent="0.2">
      <c r="B14" s="141"/>
      <c r="M14" s="806" t="s">
        <v>615</v>
      </c>
      <c r="O14" s="406"/>
      <c r="P14" s="406"/>
      <c r="Q14" s="406"/>
      <c r="R14" s="406"/>
      <c r="S14" s="406"/>
      <c r="T14" s="479"/>
      <c r="U14" s="479"/>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row>
    <row r="15" spans="1:69" s="140" customFormat="1" ht="30" customHeight="1" x14ac:dyDescent="0.2">
      <c r="B15" s="825" t="s">
        <v>218</v>
      </c>
      <c r="C15" s="429" t="s">
        <v>608</v>
      </c>
      <c r="D15" s="429"/>
      <c r="E15" s="429"/>
      <c r="F15" s="429"/>
      <c r="G15" s="429"/>
      <c r="H15" s="416" t="s">
        <v>609</v>
      </c>
      <c r="M15" s="804"/>
      <c r="O15" s="406"/>
      <c r="P15" s="406"/>
      <c r="Q15" s="406"/>
      <c r="R15" s="406"/>
      <c r="S15" s="406"/>
      <c r="T15" s="479"/>
      <c r="U15" s="479"/>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row>
    <row r="16" spans="1:69" s="140" customFormat="1" ht="40" customHeight="1" x14ac:dyDescent="0.2">
      <c r="B16" s="825"/>
      <c r="C16" s="525" t="s">
        <v>601</v>
      </c>
      <c r="D16" s="526" t="s">
        <v>602</v>
      </c>
      <c r="E16" s="526" t="s">
        <v>603</v>
      </c>
      <c r="F16" s="526" t="s">
        <v>604</v>
      </c>
      <c r="G16" s="527" t="s">
        <v>559</v>
      </c>
      <c r="H16" s="524" t="s">
        <v>605</v>
      </c>
      <c r="M16" s="804"/>
      <c r="O16" s="406"/>
      <c r="P16" s="407"/>
      <c r="Q16" s="406"/>
      <c r="R16" s="406"/>
      <c r="S16" s="406"/>
      <c r="T16" s="479"/>
      <c r="U16" s="479"/>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row>
    <row r="17" spans="1:69" s="140" customFormat="1" ht="40" customHeight="1" x14ac:dyDescent="0.2">
      <c r="A17" s="334"/>
      <c r="B17" s="149" t="s">
        <v>347</v>
      </c>
      <c r="C17" s="170"/>
      <c r="D17" s="170"/>
      <c r="E17" s="170"/>
      <c r="F17" s="170"/>
      <c r="G17" s="170"/>
      <c r="H17" s="170"/>
      <c r="I17" s="807"/>
      <c r="J17" s="529"/>
      <c r="K17" s="529"/>
      <c r="M17" s="804"/>
      <c r="O17" s="408"/>
      <c r="P17" s="408"/>
      <c r="Q17" s="406"/>
      <c r="R17" s="406"/>
      <c r="S17" s="406"/>
      <c r="T17" s="479"/>
      <c r="U17" s="479"/>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row>
    <row r="18" spans="1:69" s="140" customFormat="1" ht="59" customHeight="1" x14ac:dyDescent="0.2">
      <c r="B18" s="149" t="s">
        <v>566</v>
      </c>
      <c r="C18" s="170"/>
      <c r="D18" s="170"/>
      <c r="E18" s="170"/>
      <c r="F18" s="170"/>
      <c r="G18" s="170"/>
      <c r="H18" s="170"/>
      <c r="M18" s="804"/>
      <c r="O18" s="408"/>
      <c r="P18" s="408"/>
      <c r="Q18" s="406"/>
      <c r="R18" s="406"/>
      <c r="S18" s="406"/>
      <c r="T18" s="479"/>
      <c r="U18" s="479"/>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row>
    <row r="19" spans="1:69" s="140" customFormat="1" ht="32.5" customHeight="1" x14ac:dyDescent="0.2">
      <c r="B19" s="149" t="s">
        <v>565</v>
      </c>
      <c r="C19" s="799"/>
      <c r="D19" s="799"/>
      <c r="E19" s="799"/>
      <c r="F19" s="799"/>
      <c r="G19" s="799"/>
      <c r="H19" s="799"/>
      <c r="M19" s="804"/>
      <c r="O19" s="406"/>
      <c r="P19" s="406"/>
      <c r="Q19" s="406"/>
      <c r="R19" s="406"/>
      <c r="S19" s="406"/>
      <c r="T19" s="479"/>
      <c r="U19" s="479"/>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row>
    <row r="20" spans="1:69" s="140" customFormat="1" ht="18" customHeight="1" x14ac:dyDescent="0.2">
      <c r="B20" s="309" t="str">
        <f>IF($G$6="","-",IF($G$6="消費税を補助対象に含めない","（税抜）","（税込）"))</f>
        <v>-</v>
      </c>
      <c r="C20" s="800"/>
      <c r="D20" s="800"/>
      <c r="E20" s="800"/>
      <c r="F20" s="800"/>
      <c r="G20" s="800"/>
      <c r="H20" s="800"/>
      <c r="M20" s="804"/>
      <c r="O20" s="406"/>
      <c r="P20" s="406"/>
      <c r="Q20" s="406"/>
      <c r="R20" s="406"/>
      <c r="S20" s="406"/>
      <c r="T20" s="479"/>
      <c r="U20" s="479"/>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row>
    <row r="21" spans="1:69" s="140" customFormat="1" ht="33" customHeight="1" x14ac:dyDescent="0.2">
      <c r="B21" s="829" t="s">
        <v>437</v>
      </c>
      <c r="C21" s="802">
        <f>IF($G$6="消費税を補助対象に含めない",プラン!E3,プラン!E3*1.1)*C17</f>
        <v>0</v>
      </c>
      <c r="D21" s="802">
        <f>IF($G$6="消費税を補助対象に含めない",プラン!E4,プラン!E4*1.1)*D17</f>
        <v>0</v>
      </c>
      <c r="E21" s="802">
        <f>IF($G$6="消費税を補助対象に含めない",プラン!E5,プラン!E5*1.1)*E17</f>
        <v>0</v>
      </c>
      <c r="F21" s="802">
        <f>IF($G$6="消費税を補助対象に含めない",プラン!E6,プラン!E6*1.1)*F17</f>
        <v>0</v>
      </c>
      <c r="G21" s="362">
        <v>0</v>
      </c>
      <c r="H21" s="362">
        <v>0</v>
      </c>
      <c r="I21" s="464"/>
      <c r="M21" s="804"/>
      <c r="N21" s="516">
        <f>IF($G$6="消費税を補助対象に含めない",8300,9130)*G21*G17</f>
        <v>0</v>
      </c>
      <c r="O21" s="406">
        <f>IF($G$6="消費税を補助対象に含めない",8300,9130)*H21*H17</f>
        <v>0</v>
      </c>
      <c r="P21" s="406"/>
      <c r="Q21" s="406"/>
      <c r="R21" s="406"/>
      <c r="S21" s="406"/>
      <c r="T21" s="479"/>
      <c r="U21" s="479"/>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row>
    <row r="22" spans="1:69" s="140" customFormat="1" ht="15.5" customHeight="1" x14ac:dyDescent="0.2">
      <c r="B22" s="830"/>
      <c r="C22" s="804"/>
      <c r="D22" s="804"/>
      <c r="E22" s="804"/>
      <c r="F22" s="804"/>
      <c r="G22" s="813">
        <f>N21</f>
        <v>0</v>
      </c>
      <c r="H22" s="813">
        <f>O21</f>
        <v>0</v>
      </c>
      <c r="I22" s="464" t="str">
        <f>IF(OR(G21&gt;51,H21&gt;51),"←カスタムの上限値を超過しています","")</f>
        <v/>
      </c>
      <c r="M22" s="804"/>
      <c r="O22" s="406"/>
      <c r="P22" s="406"/>
      <c r="Q22" s="406"/>
      <c r="R22" s="406"/>
      <c r="S22" s="406"/>
      <c r="T22" s="479"/>
      <c r="U22" s="479"/>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row>
    <row r="23" spans="1:69" s="140" customFormat="1" ht="15.5" customHeight="1" x14ac:dyDescent="0.2">
      <c r="B23" s="336" t="str">
        <f>IF($G$6="","-",IF($G$6="消費税を補助対象に含めない","（税抜）","（税込）"))</f>
        <v>-</v>
      </c>
      <c r="C23" s="805"/>
      <c r="D23" s="805"/>
      <c r="E23" s="805"/>
      <c r="F23" s="805"/>
      <c r="G23" s="814"/>
      <c r="H23" s="814"/>
      <c r="M23" s="804"/>
      <c r="O23" s="406"/>
      <c r="P23" s="406"/>
      <c r="Q23" s="406"/>
      <c r="R23" s="406"/>
      <c r="S23" s="406"/>
      <c r="T23" s="479"/>
      <c r="U23" s="479"/>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row>
    <row r="24" spans="1:69" s="140" customFormat="1" ht="20" customHeight="1" x14ac:dyDescent="0.2">
      <c r="B24" s="139" t="s">
        <v>179</v>
      </c>
      <c r="C24" s="802">
        <f>C21*0.1</f>
        <v>0</v>
      </c>
      <c r="D24" s="802">
        <f>D21*0.1</f>
        <v>0</v>
      </c>
      <c r="E24" s="802">
        <f>E21*0.1</f>
        <v>0</v>
      </c>
      <c r="F24" s="802">
        <f>F21*0.1</f>
        <v>0</v>
      </c>
      <c r="G24" s="802">
        <f t="shared" ref="G24:H24" si="0">G22*0.1</f>
        <v>0</v>
      </c>
      <c r="H24" s="802">
        <f t="shared" si="0"/>
        <v>0</v>
      </c>
      <c r="M24" s="804"/>
      <c r="O24" s="406"/>
      <c r="P24" s="406"/>
      <c r="Q24" s="406"/>
      <c r="R24" s="406"/>
      <c r="S24" s="406"/>
      <c r="T24" s="479"/>
      <c r="U24" s="479"/>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row>
    <row r="25" spans="1:69" s="140" customFormat="1" ht="20" customHeight="1" x14ac:dyDescent="0.2">
      <c r="B25" s="337" t="str">
        <f>IF($G$6="","-",IF($G$6="消費税を補助対象に含めない","（税抜）","（税込）"))</f>
        <v>-</v>
      </c>
      <c r="C25" s="803"/>
      <c r="D25" s="803"/>
      <c r="E25" s="803"/>
      <c r="F25" s="803"/>
      <c r="G25" s="803"/>
      <c r="H25" s="803"/>
      <c r="M25" s="804"/>
      <c r="O25" s="406"/>
      <c r="P25" s="406"/>
      <c r="Q25" s="406"/>
      <c r="R25" s="406"/>
      <c r="S25" s="406"/>
      <c r="T25" s="479"/>
      <c r="U25" s="479"/>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row>
    <row r="26" spans="1:69" s="140" customFormat="1" ht="19.5" customHeight="1" x14ac:dyDescent="0.2">
      <c r="B26" s="138" t="s">
        <v>435</v>
      </c>
      <c r="C26" s="801">
        <f>C21-C24</f>
        <v>0</v>
      </c>
      <c r="D26" s="801">
        <f>D21-D24</f>
        <v>0</v>
      </c>
      <c r="E26" s="802">
        <f>E21-E24</f>
        <v>0</v>
      </c>
      <c r="F26" s="802">
        <f>F21-F24</f>
        <v>0</v>
      </c>
      <c r="G26" s="802">
        <f>G22-G24</f>
        <v>0</v>
      </c>
      <c r="H26" s="802">
        <f>H22-H24</f>
        <v>0</v>
      </c>
      <c r="M26" s="804"/>
      <c r="O26" s="406"/>
      <c r="P26" s="406"/>
      <c r="Q26" s="406"/>
      <c r="R26" s="406"/>
      <c r="S26" s="406"/>
      <c r="T26" s="479"/>
      <c r="U26" s="479"/>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row>
    <row r="27" spans="1:69" s="140" customFormat="1" ht="20.5" customHeight="1" x14ac:dyDescent="0.2">
      <c r="B27" s="332" t="str">
        <f>IF($G$6="","-",IF($G$6="消費税を補助対象に含めない","（税抜）","（税込）"))</f>
        <v>-</v>
      </c>
      <c r="C27" s="801"/>
      <c r="D27" s="801"/>
      <c r="E27" s="803"/>
      <c r="F27" s="803"/>
      <c r="G27" s="803"/>
      <c r="H27" s="803"/>
      <c r="M27" s="804"/>
      <c r="O27" s="406"/>
      <c r="P27" s="406"/>
      <c r="Q27" s="406"/>
      <c r="R27" s="406"/>
      <c r="S27" s="406"/>
      <c r="T27" s="479"/>
      <c r="U27" s="479"/>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row>
    <row r="28" spans="1:69" s="140" customFormat="1" ht="44.5" customHeight="1" x14ac:dyDescent="0.2">
      <c r="B28" s="354" t="s">
        <v>434</v>
      </c>
      <c r="C28" s="466">
        <f>26000*C17</f>
        <v>0</v>
      </c>
      <c r="D28" s="466">
        <f>26000*D17</f>
        <v>0</v>
      </c>
      <c r="E28" s="465">
        <f>26000*E17</f>
        <v>0</v>
      </c>
      <c r="F28" s="465">
        <f>26000*F17</f>
        <v>0</v>
      </c>
      <c r="G28" s="465">
        <f>26000*G17</f>
        <v>0</v>
      </c>
      <c r="H28" s="465">
        <f>29000*H17</f>
        <v>0</v>
      </c>
      <c r="M28" s="804"/>
      <c r="O28" s="406"/>
      <c r="P28" s="406"/>
      <c r="Q28" s="406"/>
      <c r="R28" s="406"/>
      <c r="S28" s="406"/>
      <c r="T28" s="479"/>
      <c r="U28" s="479"/>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row>
    <row r="29" spans="1:69" s="140" customFormat="1" ht="20" customHeight="1" x14ac:dyDescent="0.2">
      <c r="B29" s="138" t="s">
        <v>564</v>
      </c>
      <c r="C29" s="801">
        <f>C17*C18*C19</f>
        <v>0</v>
      </c>
      <c r="D29" s="801">
        <f>D17*D18*D19</f>
        <v>0</v>
      </c>
      <c r="E29" s="801">
        <f t="shared" ref="E29:H29" si="1">E17*E18*E19</f>
        <v>0</v>
      </c>
      <c r="F29" s="801">
        <f t="shared" si="1"/>
        <v>0</v>
      </c>
      <c r="G29" s="801">
        <f t="shared" si="1"/>
        <v>0</v>
      </c>
      <c r="H29" s="801">
        <f t="shared" si="1"/>
        <v>0</v>
      </c>
      <c r="M29" s="804"/>
      <c r="O29" s="406"/>
      <c r="P29" s="406"/>
      <c r="Q29" s="406"/>
      <c r="R29" s="406"/>
      <c r="S29" s="406"/>
      <c r="T29" s="479"/>
      <c r="U29" s="479"/>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row>
    <row r="30" spans="1:69" s="140" customFormat="1" ht="20" customHeight="1" x14ac:dyDescent="0.2">
      <c r="B30" s="332" t="str">
        <f>IF($G$6="","-",IF($G$6="消費税を補助対象に含めない","（税抜）","（税込）"))</f>
        <v>-</v>
      </c>
      <c r="C30" s="801"/>
      <c r="D30" s="801"/>
      <c r="E30" s="801"/>
      <c r="F30" s="801"/>
      <c r="G30" s="801"/>
      <c r="H30" s="801"/>
      <c r="M30" s="804"/>
      <c r="O30" s="406"/>
      <c r="P30" s="406"/>
      <c r="Q30" s="406"/>
      <c r="R30" s="406"/>
      <c r="S30" s="406"/>
      <c r="T30" s="479"/>
      <c r="U30" s="479"/>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row>
    <row r="31" spans="1:69" s="142" customFormat="1" ht="20" customHeight="1" thickBot="1" x14ac:dyDescent="0.25">
      <c r="A31" s="325"/>
      <c r="B31" s="344"/>
      <c r="C31" s="346"/>
      <c r="D31" s="346"/>
      <c r="E31" s="345"/>
      <c r="F31" s="346"/>
      <c r="G31" s="347"/>
      <c r="H31" s="348"/>
      <c r="I31" s="140"/>
      <c r="J31" s="140"/>
      <c r="K31" s="384"/>
      <c r="M31" s="804"/>
      <c r="N31" s="349"/>
      <c r="O31" s="409"/>
      <c r="P31" s="409"/>
      <c r="Q31" s="410"/>
      <c r="R31" s="410"/>
      <c r="S31" s="410"/>
      <c r="T31" s="480"/>
      <c r="U31" s="48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c r="AY31" s="410"/>
      <c r="AZ31" s="410"/>
      <c r="BA31" s="410"/>
      <c r="BB31" s="410"/>
      <c r="BC31" s="410"/>
      <c r="BD31" s="410"/>
      <c r="BE31" s="410"/>
      <c r="BF31" s="410"/>
      <c r="BG31" s="410"/>
      <c r="BH31" s="410"/>
      <c r="BI31" s="410"/>
      <c r="BJ31" s="410"/>
      <c r="BK31" s="410"/>
      <c r="BL31" s="410"/>
      <c r="BM31" s="410"/>
      <c r="BN31" s="410"/>
      <c r="BO31" s="410"/>
      <c r="BP31" s="410"/>
      <c r="BQ31" s="410"/>
    </row>
    <row r="32" spans="1:69" s="142" customFormat="1" ht="35.15" customHeight="1" x14ac:dyDescent="0.2">
      <c r="A32" s="338"/>
      <c r="B32" s="326" t="s">
        <v>557</v>
      </c>
      <c r="G32" s="140"/>
      <c r="H32" s="140"/>
      <c r="I32" s="140"/>
      <c r="J32" s="331" t="s">
        <v>522</v>
      </c>
      <c r="K32" s="794">
        <f>IFERROR(SUM(K36:K65),"")</f>
        <v>0</v>
      </c>
      <c r="L32" s="140"/>
      <c r="M32" s="798"/>
      <c r="O32" s="410"/>
      <c r="P32" s="414">
        <v>0</v>
      </c>
      <c r="Q32" s="413" t="s">
        <v>447</v>
      </c>
      <c r="R32" s="413" t="s">
        <v>448</v>
      </c>
      <c r="S32" s="413" t="s">
        <v>449</v>
      </c>
      <c r="T32" s="481"/>
      <c r="U32" s="48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row>
    <row r="33" spans="1:69" s="142" customFormat="1" ht="20.149999999999999" customHeight="1" thickBot="1" x14ac:dyDescent="0.25">
      <c r="A33" s="338"/>
      <c r="G33" s="140"/>
      <c r="H33" s="140"/>
      <c r="I33" s="140"/>
      <c r="J33" s="333" t="str">
        <f>IF($G$6="","-",IF($G$6="消費税を補助対象に含めない","（税抜）","（税込）"))</f>
        <v>-</v>
      </c>
      <c r="K33" s="795"/>
      <c r="L33" s="335"/>
      <c r="O33" s="410"/>
      <c r="P33" s="414">
        <v>1</v>
      </c>
      <c r="Q33" s="415" t="s">
        <v>450</v>
      </c>
      <c r="R33" s="415">
        <v>3</v>
      </c>
      <c r="S33" s="415">
        <f t="shared" ref="S33:S35" si="2">R33*3000</f>
        <v>9000</v>
      </c>
      <c r="T33" s="482"/>
      <c r="U33" s="48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row>
    <row r="34" spans="1:69" s="142" customFormat="1" ht="43.5" customHeight="1" x14ac:dyDescent="0.2">
      <c r="A34" s="338"/>
      <c r="B34" s="866" t="s">
        <v>88</v>
      </c>
      <c r="C34" s="452" t="s">
        <v>439</v>
      </c>
      <c r="D34" s="815" t="s">
        <v>517</v>
      </c>
      <c r="E34" s="339" t="s">
        <v>519</v>
      </c>
      <c r="F34" s="339" t="s">
        <v>575</v>
      </c>
      <c r="G34" s="339" t="s">
        <v>576</v>
      </c>
      <c r="H34" s="815" t="s">
        <v>556</v>
      </c>
      <c r="I34" s="339" t="s">
        <v>518</v>
      </c>
      <c r="J34" s="815" t="s">
        <v>91</v>
      </c>
      <c r="K34" s="340" t="s">
        <v>334</v>
      </c>
      <c r="L34" s="143"/>
      <c r="M34" s="796" t="s">
        <v>612</v>
      </c>
      <c r="O34" s="410"/>
      <c r="P34" s="414">
        <v>2</v>
      </c>
      <c r="Q34" s="415" t="s">
        <v>451</v>
      </c>
      <c r="R34" s="415">
        <v>2</v>
      </c>
      <c r="S34" s="415">
        <f t="shared" si="2"/>
        <v>6000</v>
      </c>
      <c r="T34" s="482"/>
      <c r="U34" s="48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row>
    <row r="35" spans="1:69" s="142" customFormat="1" ht="20.149999999999999" customHeight="1" x14ac:dyDescent="0.2">
      <c r="A35" s="338"/>
      <c r="B35" s="867"/>
      <c r="C35" s="453"/>
      <c r="D35" s="816"/>
      <c r="E35" s="341" t="str">
        <f>IF($G$6="","-",IF($G$6="消費税を補助対象に含めない","（税抜）","（税込）"))</f>
        <v>-</v>
      </c>
      <c r="F35" s="341" t="str">
        <f>IF($G$6="","-",IF($G$6="消費税を補助対象に含めない","（税抜）","（税込）"))</f>
        <v>-</v>
      </c>
      <c r="G35" s="341" t="str">
        <f>IF($G$6="","-",IF($G$6="消費税を補助対象に含めない","（税抜）","（税込）"))</f>
        <v>-</v>
      </c>
      <c r="H35" s="816"/>
      <c r="I35" s="341" t="str">
        <f>IF($G$6="","-",IF($G$6="消費税を補助対象に含めない","（税抜）","（税込）"))</f>
        <v>-</v>
      </c>
      <c r="J35" s="816"/>
      <c r="K35" s="342" t="str">
        <f>IF($G$6="","-",IF($G$6="消費税を補助対象に含めない","（税抜）","（税込）"))</f>
        <v>-</v>
      </c>
      <c r="L35" s="143"/>
      <c r="M35" s="797"/>
      <c r="O35" s="410"/>
      <c r="P35" s="414">
        <v>3</v>
      </c>
      <c r="Q35" s="415" t="s">
        <v>443</v>
      </c>
      <c r="R35" s="415">
        <v>1</v>
      </c>
      <c r="S35" s="415">
        <f t="shared" si="2"/>
        <v>3000</v>
      </c>
      <c r="T35" s="482"/>
      <c r="U35" s="48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row>
    <row r="36" spans="1:69" s="142" customFormat="1" ht="39.9" customHeight="1" x14ac:dyDescent="0.2">
      <c r="A36" s="338"/>
      <c r="B36" s="308"/>
      <c r="C36" s="442"/>
      <c r="D36" s="476">
        <f>IF(J36="",0,_xlfn.XLOOKUP(C36,プラン!$J$15:$J$18,プラン!$K$15:$K$18))</f>
        <v>0</v>
      </c>
      <c r="E36" s="343"/>
      <c r="F36" s="343"/>
      <c r="G36" s="343"/>
      <c r="H36" s="343"/>
      <c r="I36" s="343"/>
      <c r="J36" s="343"/>
      <c r="K36" s="475">
        <f t="shared" ref="K36:K65" si="3">SUM(D36:G36,I36)*J36</f>
        <v>0</v>
      </c>
      <c r="L36" s="143"/>
      <c r="M36" s="797"/>
      <c r="O36" s="410"/>
      <c r="P36" s="412"/>
      <c r="Q36" s="412"/>
      <c r="R36" s="412"/>
      <c r="S36" s="412"/>
      <c r="T36" s="483"/>
      <c r="U36" s="48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row>
    <row r="37" spans="1:69" s="144" customFormat="1" ht="39.9" customHeight="1" x14ac:dyDescent="0.2">
      <c r="A37" s="338"/>
      <c r="B37" s="308"/>
      <c r="C37" s="442"/>
      <c r="D37" s="476">
        <f>IF(J37="",0,_xlfn.XLOOKUP(C37,プラン!$J$15:$J$18,プラン!$K$15:$K$18))</f>
        <v>0</v>
      </c>
      <c r="E37" s="343"/>
      <c r="F37" s="343"/>
      <c r="G37" s="343"/>
      <c r="H37" s="343"/>
      <c r="I37" s="343"/>
      <c r="J37" s="343"/>
      <c r="K37" s="475">
        <f t="shared" si="3"/>
        <v>0</v>
      </c>
      <c r="L37" s="143"/>
      <c r="M37" s="797"/>
      <c r="O37" s="410"/>
      <c r="P37" s="410"/>
      <c r="Q37" s="410"/>
      <c r="R37" s="410"/>
      <c r="S37" s="410"/>
      <c r="T37" s="480"/>
      <c r="U37" s="48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row>
    <row r="38" spans="1:69" s="142" customFormat="1" ht="39.9" customHeight="1" x14ac:dyDescent="0.2">
      <c r="A38" s="350"/>
      <c r="B38" s="308"/>
      <c r="C38" s="442"/>
      <c r="D38" s="476">
        <f>IF(J38="",0,_xlfn.XLOOKUP(C38,プラン!$J$15:$J$18,プラン!$K$15:$K$18))</f>
        <v>0</v>
      </c>
      <c r="E38" s="343"/>
      <c r="F38" s="343"/>
      <c r="G38" s="343"/>
      <c r="H38" s="343"/>
      <c r="I38" s="343"/>
      <c r="J38" s="343"/>
      <c r="K38" s="475">
        <f t="shared" si="3"/>
        <v>0</v>
      </c>
      <c r="L38" s="143"/>
      <c r="M38" s="797"/>
      <c r="O38" s="410"/>
      <c r="P38" s="410"/>
      <c r="Q38" s="410"/>
      <c r="R38" s="410"/>
      <c r="S38" s="410"/>
      <c r="T38" s="480"/>
      <c r="U38" s="48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row>
    <row r="39" spans="1:69" s="142" customFormat="1" ht="39.9" customHeight="1" x14ac:dyDescent="0.2">
      <c r="A39" s="338"/>
      <c r="B39" s="308"/>
      <c r="C39" s="442"/>
      <c r="D39" s="476">
        <f>IF(J39="",0,_xlfn.XLOOKUP(C39,プラン!$J$15:$J$18,プラン!$K$15:$K$18))</f>
        <v>0</v>
      </c>
      <c r="E39" s="343"/>
      <c r="F39" s="343"/>
      <c r="G39" s="343"/>
      <c r="H39" s="343"/>
      <c r="I39" s="343"/>
      <c r="J39" s="343"/>
      <c r="K39" s="475">
        <f t="shared" si="3"/>
        <v>0</v>
      </c>
      <c r="L39" s="143"/>
      <c r="M39" s="797"/>
      <c r="O39" s="410"/>
      <c r="P39" s="410"/>
      <c r="Q39" s="410"/>
      <c r="R39" s="410"/>
      <c r="S39" s="410"/>
      <c r="T39" s="480"/>
      <c r="U39" s="48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row>
    <row r="40" spans="1:69" s="142" customFormat="1" ht="39.9" customHeight="1" x14ac:dyDescent="0.2">
      <c r="A40" s="338"/>
      <c r="B40" s="308"/>
      <c r="C40" s="442"/>
      <c r="D40" s="476">
        <f>IF(J40="",0,_xlfn.XLOOKUP(C40,プラン!$J$15:$J$18,プラン!$K$15:$K$18))</f>
        <v>0</v>
      </c>
      <c r="E40" s="343"/>
      <c r="F40" s="343"/>
      <c r="G40" s="343"/>
      <c r="H40" s="343"/>
      <c r="I40" s="343"/>
      <c r="J40" s="343"/>
      <c r="K40" s="475">
        <f t="shared" si="3"/>
        <v>0</v>
      </c>
      <c r="L40" s="143"/>
      <c r="M40" s="797"/>
      <c r="O40" s="410"/>
      <c r="P40" s="410"/>
      <c r="Q40" s="410"/>
      <c r="R40" s="410"/>
      <c r="S40" s="410"/>
      <c r="T40" s="480"/>
      <c r="U40" s="48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row>
    <row r="41" spans="1:69" s="142" customFormat="1" ht="39.9" customHeight="1" x14ac:dyDescent="0.2">
      <c r="A41" s="338"/>
      <c r="B41" s="308"/>
      <c r="C41" s="442"/>
      <c r="D41" s="476">
        <f>IF(J41="",0,_xlfn.XLOOKUP(C41,プラン!$J$15:$J$18,プラン!$K$15:$K$18))</f>
        <v>0</v>
      </c>
      <c r="E41" s="343"/>
      <c r="F41" s="343"/>
      <c r="G41" s="343"/>
      <c r="H41" s="343"/>
      <c r="I41" s="343"/>
      <c r="J41" s="343"/>
      <c r="K41" s="475">
        <f t="shared" si="3"/>
        <v>0</v>
      </c>
      <c r="L41" s="143"/>
      <c r="M41" s="797"/>
      <c r="O41" s="410"/>
      <c r="P41" s="410"/>
      <c r="Q41" s="410"/>
      <c r="R41" s="410"/>
      <c r="S41" s="410"/>
      <c r="T41" s="480"/>
      <c r="U41" s="48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row>
    <row r="42" spans="1:69" s="142" customFormat="1" ht="39.9" customHeight="1" x14ac:dyDescent="0.2">
      <c r="A42" s="338"/>
      <c r="B42" s="308"/>
      <c r="C42" s="442"/>
      <c r="D42" s="476">
        <f>IF(J42="",0,_xlfn.XLOOKUP(C42,プラン!$J$15:$J$18,プラン!$K$15:$K$18))</f>
        <v>0</v>
      </c>
      <c r="E42" s="343"/>
      <c r="F42" s="343"/>
      <c r="G42" s="343"/>
      <c r="H42" s="343"/>
      <c r="I42" s="343"/>
      <c r="J42" s="343"/>
      <c r="K42" s="475">
        <f t="shared" si="3"/>
        <v>0</v>
      </c>
      <c r="L42" s="143"/>
      <c r="M42" s="797"/>
      <c r="O42" s="410"/>
      <c r="P42" s="410"/>
      <c r="Q42" s="410"/>
      <c r="R42" s="410"/>
      <c r="S42" s="410"/>
      <c r="T42" s="480"/>
      <c r="U42" s="48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row>
    <row r="43" spans="1:69" s="142" customFormat="1" ht="39.9" customHeight="1" x14ac:dyDescent="0.2">
      <c r="A43" s="338"/>
      <c r="B43" s="308"/>
      <c r="C43" s="442"/>
      <c r="D43" s="476">
        <f>IF(J43="",0,_xlfn.XLOOKUP(C43,プラン!$J$15:$J$18,プラン!$K$15:$K$18))</f>
        <v>0</v>
      </c>
      <c r="E43" s="343"/>
      <c r="F43" s="343"/>
      <c r="G43" s="343"/>
      <c r="H43" s="343"/>
      <c r="I43" s="343"/>
      <c r="J43" s="343"/>
      <c r="K43" s="475">
        <f t="shared" si="3"/>
        <v>0</v>
      </c>
      <c r="L43" s="143"/>
      <c r="M43" s="797"/>
      <c r="O43" s="410"/>
      <c r="P43" s="410"/>
      <c r="Q43" s="410"/>
      <c r="R43" s="410"/>
      <c r="S43" s="410"/>
      <c r="T43" s="480"/>
      <c r="U43" s="48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row>
    <row r="44" spans="1:69" s="142" customFormat="1" ht="39.9" customHeight="1" x14ac:dyDescent="0.2">
      <c r="A44" s="338"/>
      <c r="B44" s="308"/>
      <c r="C44" s="442"/>
      <c r="D44" s="476">
        <f>IF(J44="",0,_xlfn.XLOOKUP(C44,プラン!$J$15:$J$18,プラン!$K$15:$K$18))</f>
        <v>0</v>
      </c>
      <c r="E44" s="343"/>
      <c r="F44" s="343"/>
      <c r="G44" s="343"/>
      <c r="H44" s="343"/>
      <c r="I44" s="343"/>
      <c r="J44" s="343"/>
      <c r="K44" s="475">
        <f t="shared" si="3"/>
        <v>0</v>
      </c>
      <c r="L44" s="143"/>
      <c r="M44" s="797"/>
      <c r="O44" s="410"/>
      <c r="P44" s="410"/>
      <c r="Q44" s="410"/>
      <c r="R44" s="410"/>
      <c r="S44" s="410"/>
      <c r="T44" s="480"/>
      <c r="U44" s="48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row>
    <row r="45" spans="1:69" s="142" customFormat="1" ht="39.9" customHeight="1" x14ac:dyDescent="0.2">
      <c r="A45" s="338"/>
      <c r="B45" s="308"/>
      <c r="C45" s="442"/>
      <c r="D45" s="476">
        <f>IF(J45="",0,_xlfn.XLOOKUP(C45,プラン!$J$15:$J$18,プラン!$K$15:$K$18))</f>
        <v>0</v>
      </c>
      <c r="E45" s="343"/>
      <c r="F45" s="343"/>
      <c r="G45" s="343"/>
      <c r="H45" s="343"/>
      <c r="I45" s="343"/>
      <c r="J45" s="343"/>
      <c r="K45" s="475">
        <f t="shared" si="3"/>
        <v>0</v>
      </c>
      <c r="L45" s="143"/>
      <c r="M45" s="797"/>
      <c r="O45" s="410"/>
      <c r="P45" s="410"/>
      <c r="Q45" s="410"/>
      <c r="R45" s="410"/>
      <c r="S45" s="410"/>
      <c r="T45" s="480"/>
      <c r="U45" s="48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row>
    <row r="46" spans="1:69" s="142" customFormat="1" ht="39.9" customHeight="1" x14ac:dyDescent="0.2">
      <c r="A46" s="338"/>
      <c r="B46" s="308"/>
      <c r="C46" s="442"/>
      <c r="D46" s="476">
        <f>IF(J46="",0,_xlfn.XLOOKUP(C46,プラン!$J$15:$J$18,プラン!$K$15:$K$18))</f>
        <v>0</v>
      </c>
      <c r="E46" s="343"/>
      <c r="F46" s="343"/>
      <c r="G46" s="343"/>
      <c r="H46" s="343"/>
      <c r="I46" s="343"/>
      <c r="J46" s="343"/>
      <c r="K46" s="475">
        <f t="shared" si="3"/>
        <v>0</v>
      </c>
      <c r="L46" s="143"/>
      <c r="M46" s="797"/>
      <c r="O46" s="410"/>
      <c r="P46" s="410"/>
      <c r="Q46" s="410"/>
      <c r="R46" s="410"/>
      <c r="S46" s="410"/>
      <c r="T46" s="480"/>
      <c r="U46" s="48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row>
    <row r="47" spans="1:69" s="142" customFormat="1" ht="39.9" customHeight="1" x14ac:dyDescent="0.2">
      <c r="A47" s="338"/>
      <c r="B47" s="308"/>
      <c r="C47" s="442"/>
      <c r="D47" s="476">
        <f>IF(J47="",0,_xlfn.XLOOKUP(C47,プラン!$J$15:$J$18,プラン!$K$15:$K$18))</f>
        <v>0</v>
      </c>
      <c r="E47" s="343"/>
      <c r="F47" s="343"/>
      <c r="G47" s="343"/>
      <c r="H47" s="343"/>
      <c r="I47" s="343"/>
      <c r="J47" s="343"/>
      <c r="K47" s="475">
        <f t="shared" si="3"/>
        <v>0</v>
      </c>
      <c r="L47" s="143"/>
      <c r="M47" s="798"/>
      <c r="O47" s="410"/>
      <c r="P47" s="410"/>
      <c r="Q47" s="410"/>
      <c r="R47" s="410"/>
      <c r="S47" s="410"/>
      <c r="T47" s="480"/>
      <c r="U47" s="48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row>
    <row r="48" spans="1:69" s="142" customFormat="1" ht="39.9" customHeight="1" x14ac:dyDescent="0.2">
      <c r="A48" s="338"/>
      <c r="B48" s="308"/>
      <c r="C48" s="442"/>
      <c r="D48" s="476">
        <f>IF(J48="",0,_xlfn.XLOOKUP(C48,プラン!$J$15:$J$18,プラン!$K$15:$K$18))</f>
        <v>0</v>
      </c>
      <c r="E48" s="343"/>
      <c r="F48" s="343"/>
      <c r="G48" s="343"/>
      <c r="H48" s="343"/>
      <c r="I48" s="343"/>
      <c r="J48" s="343"/>
      <c r="K48" s="475">
        <f t="shared" si="3"/>
        <v>0</v>
      </c>
      <c r="L48" s="143"/>
      <c r="O48" s="410"/>
      <c r="P48" s="410"/>
      <c r="Q48" s="410"/>
      <c r="R48" s="410"/>
      <c r="S48" s="410"/>
      <c r="T48" s="480"/>
      <c r="U48" s="48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row>
    <row r="49" spans="1:69" s="142" customFormat="1" ht="39.9" customHeight="1" x14ac:dyDescent="0.2">
      <c r="A49" s="338"/>
      <c r="B49" s="308"/>
      <c r="C49" s="442"/>
      <c r="D49" s="476">
        <f>IF(J49="",0,_xlfn.XLOOKUP(C49,プラン!$J$15:$J$18,プラン!$K$15:$K$18))</f>
        <v>0</v>
      </c>
      <c r="E49" s="343"/>
      <c r="F49" s="343"/>
      <c r="G49" s="343"/>
      <c r="H49" s="343"/>
      <c r="I49" s="343"/>
      <c r="J49" s="343"/>
      <c r="K49" s="475">
        <f t="shared" si="3"/>
        <v>0</v>
      </c>
      <c r="L49" s="143"/>
      <c r="O49" s="410"/>
      <c r="P49" s="410"/>
      <c r="Q49" s="410"/>
      <c r="R49" s="410"/>
      <c r="S49" s="410"/>
      <c r="T49" s="480"/>
      <c r="U49" s="48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row>
    <row r="50" spans="1:69" s="142" customFormat="1" ht="39.9" customHeight="1" x14ac:dyDescent="0.2">
      <c r="A50" s="338"/>
      <c r="B50" s="308"/>
      <c r="C50" s="442"/>
      <c r="D50" s="476">
        <f>IF(J50="",0,_xlfn.XLOOKUP(C50,プラン!$J$15:$J$18,プラン!$K$15:$K$18))</f>
        <v>0</v>
      </c>
      <c r="E50" s="343"/>
      <c r="F50" s="343"/>
      <c r="G50" s="343"/>
      <c r="H50" s="343"/>
      <c r="I50" s="343"/>
      <c r="J50" s="343"/>
      <c r="K50" s="475">
        <f t="shared" ref="K50:K61" si="4">SUM(D50:G50,I50)*J50</f>
        <v>0</v>
      </c>
      <c r="L50" s="143"/>
      <c r="O50" s="410"/>
      <c r="P50" s="410"/>
      <c r="Q50" s="410"/>
      <c r="R50" s="410"/>
      <c r="S50" s="410"/>
      <c r="T50" s="480"/>
      <c r="U50" s="48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0"/>
    </row>
    <row r="51" spans="1:69" s="142" customFormat="1" ht="39.9" customHeight="1" x14ac:dyDescent="0.2">
      <c r="A51" s="338"/>
      <c r="B51" s="308"/>
      <c r="C51" s="442"/>
      <c r="D51" s="476">
        <f>IF(J51="",0,_xlfn.XLOOKUP(C51,プラン!$J$15:$J$18,プラン!$K$15:$K$18))</f>
        <v>0</v>
      </c>
      <c r="E51" s="343"/>
      <c r="F51" s="343"/>
      <c r="G51" s="343"/>
      <c r="H51" s="343"/>
      <c r="I51" s="343"/>
      <c r="J51" s="343"/>
      <c r="K51" s="475">
        <f t="shared" si="4"/>
        <v>0</v>
      </c>
      <c r="L51" s="143"/>
      <c r="O51" s="410"/>
      <c r="P51" s="410"/>
      <c r="Q51" s="410"/>
      <c r="R51" s="410"/>
      <c r="S51" s="410"/>
      <c r="T51" s="480"/>
      <c r="U51" s="48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row>
    <row r="52" spans="1:69" s="142" customFormat="1" ht="39.9" customHeight="1" x14ac:dyDescent="0.2">
      <c r="A52" s="338"/>
      <c r="B52" s="308"/>
      <c r="C52" s="442"/>
      <c r="D52" s="476">
        <f>IF(J52="",0,_xlfn.XLOOKUP(C52,プラン!$J$15:$J$18,プラン!$K$15:$K$18))</f>
        <v>0</v>
      </c>
      <c r="E52" s="343"/>
      <c r="F52" s="343"/>
      <c r="G52" s="343"/>
      <c r="H52" s="343"/>
      <c r="I52" s="343"/>
      <c r="J52" s="343"/>
      <c r="K52" s="475">
        <f t="shared" si="4"/>
        <v>0</v>
      </c>
      <c r="L52" s="143"/>
      <c r="O52" s="410"/>
      <c r="P52" s="410"/>
      <c r="Q52" s="410"/>
      <c r="R52" s="410"/>
      <c r="S52" s="410"/>
      <c r="T52" s="480"/>
      <c r="U52" s="48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row>
    <row r="53" spans="1:69" s="142" customFormat="1" ht="39.9" customHeight="1" x14ac:dyDescent="0.2">
      <c r="A53" s="338"/>
      <c r="B53" s="308"/>
      <c r="C53" s="442"/>
      <c r="D53" s="476">
        <f>IF(J53="",0,_xlfn.XLOOKUP(C53,プラン!$J$15:$J$18,プラン!$K$15:$K$18))</f>
        <v>0</v>
      </c>
      <c r="E53" s="343"/>
      <c r="F53" s="343"/>
      <c r="G53" s="343"/>
      <c r="H53" s="343"/>
      <c r="I53" s="343"/>
      <c r="J53" s="343"/>
      <c r="K53" s="475">
        <f t="shared" si="4"/>
        <v>0</v>
      </c>
      <c r="L53" s="143"/>
      <c r="O53" s="410"/>
      <c r="P53" s="410"/>
      <c r="Q53" s="410"/>
      <c r="R53" s="410"/>
      <c r="S53" s="410"/>
      <c r="T53" s="480"/>
      <c r="U53" s="48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row>
    <row r="54" spans="1:69" s="142" customFormat="1" ht="39.9" customHeight="1" x14ac:dyDescent="0.2">
      <c r="A54" s="338"/>
      <c r="B54" s="308"/>
      <c r="C54" s="442"/>
      <c r="D54" s="476">
        <f>IF(J54="",0,_xlfn.XLOOKUP(C54,プラン!$J$15:$J$18,プラン!$K$15:$K$18))</f>
        <v>0</v>
      </c>
      <c r="E54" s="343"/>
      <c r="F54" s="343"/>
      <c r="G54" s="343"/>
      <c r="H54" s="343"/>
      <c r="I54" s="343"/>
      <c r="J54" s="343"/>
      <c r="K54" s="475">
        <f t="shared" si="4"/>
        <v>0</v>
      </c>
      <c r="L54" s="143"/>
      <c r="O54" s="410"/>
      <c r="P54" s="410"/>
      <c r="Q54" s="410"/>
      <c r="R54" s="410"/>
      <c r="S54" s="410"/>
      <c r="T54" s="480"/>
      <c r="U54" s="48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row>
    <row r="55" spans="1:69" s="142" customFormat="1" ht="39.9" customHeight="1" x14ac:dyDescent="0.2">
      <c r="A55" s="338"/>
      <c r="B55" s="308"/>
      <c r="C55" s="442"/>
      <c r="D55" s="476">
        <f>IF(J55="",0,_xlfn.XLOOKUP(C55,プラン!$J$15:$J$18,プラン!$K$15:$K$18))</f>
        <v>0</v>
      </c>
      <c r="E55" s="343"/>
      <c r="F55" s="343"/>
      <c r="G55" s="343"/>
      <c r="H55" s="343"/>
      <c r="I55" s="343"/>
      <c r="J55" s="343"/>
      <c r="K55" s="475">
        <f t="shared" si="4"/>
        <v>0</v>
      </c>
      <c r="L55" s="143"/>
      <c r="O55" s="410"/>
      <c r="P55" s="410"/>
      <c r="Q55" s="410"/>
      <c r="R55" s="410"/>
      <c r="S55" s="410"/>
      <c r="T55" s="480"/>
      <c r="U55" s="480"/>
      <c r="V55" s="410"/>
      <c r="W55" s="410"/>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row>
    <row r="56" spans="1:69" s="142" customFormat="1" ht="39.9" customHeight="1" x14ac:dyDescent="0.2">
      <c r="A56" s="338"/>
      <c r="B56" s="308"/>
      <c r="C56" s="442"/>
      <c r="D56" s="476">
        <f>IF(J56="",0,_xlfn.XLOOKUP(C56,プラン!$J$15:$J$18,プラン!$K$15:$K$18))</f>
        <v>0</v>
      </c>
      <c r="E56" s="343"/>
      <c r="F56" s="343"/>
      <c r="G56" s="343"/>
      <c r="H56" s="343"/>
      <c r="I56" s="343"/>
      <c r="J56" s="343"/>
      <c r="K56" s="475">
        <f t="shared" si="4"/>
        <v>0</v>
      </c>
      <c r="L56" s="143"/>
      <c r="O56" s="410"/>
      <c r="P56" s="410"/>
      <c r="Q56" s="410"/>
      <c r="R56" s="410"/>
      <c r="S56" s="410"/>
      <c r="T56" s="480"/>
      <c r="U56" s="48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row>
    <row r="57" spans="1:69" s="142" customFormat="1" ht="39.9" customHeight="1" x14ac:dyDescent="0.2">
      <c r="A57" s="338"/>
      <c r="B57" s="308"/>
      <c r="C57" s="442"/>
      <c r="D57" s="476">
        <f>IF(J57="",0,_xlfn.XLOOKUP(C57,プラン!$J$15:$J$18,プラン!$K$15:$K$18))</f>
        <v>0</v>
      </c>
      <c r="E57" s="343"/>
      <c r="F57" s="343"/>
      <c r="G57" s="343"/>
      <c r="H57" s="343"/>
      <c r="I57" s="343"/>
      <c r="J57" s="343"/>
      <c r="K57" s="475">
        <f t="shared" si="4"/>
        <v>0</v>
      </c>
      <c r="L57" s="143"/>
      <c r="O57" s="410"/>
      <c r="P57" s="410"/>
      <c r="Q57" s="410"/>
      <c r="R57" s="410"/>
      <c r="S57" s="410"/>
      <c r="T57" s="480"/>
      <c r="U57" s="48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row>
    <row r="58" spans="1:69" s="142" customFormat="1" ht="39.9" customHeight="1" x14ac:dyDescent="0.2">
      <c r="A58" s="338"/>
      <c r="B58" s="308"/>
      <c r="C58" s="442"/>
      <c r="D58" s="476">
        <f>IF(J58="",0,_xlfn.XLOOKUP(C58,プラン!$J$15:$J$18,プラン!$K$15:$K$18))</f>
        <v>0</v>
      </c>
      <c r="E58" s="343"/>
      <c r="F58" s="343"/>
      <c r="G58" s="343"/>
      <c r="H58" s="343"/>
      <c r="I58" s="343"/>
      <c r="J58" s="343"/>
      <c r="K58" s="475">
        <f t="shared" si="4"/>
        <v>0</v>
      </c>
      <c r="L58" s="143"/>
      <c r="O58" s="410"/>
      <c r="P58" s="410"/>
      <c r="Q58" s="410"/>
      <c r="R58" s="410"/>
      <c r="S58" s="410"/>
      <c r="T58" s="480"/>
      <c r="U58" s="48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row>
    <row r="59" spans="1:69" s="142" customFormat="1" ht="39.9" customHeight="1" x14ac:dyDescent="0.2">
      <c r="A59" s="338"/>
      <c r="B59" s="308"/>
      <c r="C59" s="442"/>
      <c r="D59" s="476">
        <f>IF(J59="",0,_xlfn.XLOOKUP(C59,プラン!$J$15:$J$18,プラン!$K$15:$K$18))</f>
        <v>0</v>
      </c>
      <c r="E59" s="343"/>
      <c r="F59" s="343"/>
      <c r="G59" s="343"/>
      <c r="H59" s="343"/>
      <c r="I59" s="343"/>
      <c r="J59" s="343"/>
      <c r="K59" s="475">
        <f t="shared" si="4"/>
        <v>0</v>
      </c>
      <c r="L59" s="143"/>
      <c r="O59" s="410"/>
      <c r="P59" s="410"/>
      <c r="Q59" s="410"/>
      <c r="R59" s="410"/>
      <c r="S59" s="410"/>
      <c r="T59" s="480"/>
      <c r="U59" s="48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row>
    <row r="60" spans="1:69" s="142" customFormat="1" ht="39.9" customHeight="1" x14ac:dyDescent="0.2">
      <c r="A60" s="338"/>
      <c r="B60" s="308"/>
      <c r="C60" s="442"/>
      <c r="D60" s="476">
        <f>IF(J60="",0,_xlfn.XLOOKUP(C60,プラン!$J$15:$J$18,プラン!$K$15:$K$18))</f>
        <v>0</v>
      </c>
      <c r="E60" s="343"/>
      <c r="F60" s="343"/>
      <c r="G60" s="343"/>
      <c r="H60" s="343"/>
      <c r="I60" s="343"/>
      <c r="J60" s="343"/>
      <c r="K60" s="475">
        <f t="shared" si="4"/>
        <v>0</v>
      </c>
      <c r="L60" s="143"/>
      <c r="O60" s="410"/>
      <c r="P60" s="410"/>
      <c r="Q60" s="410"/>
      <c r="R60" s="410"/>
      <c r="S60" s="410"/>
      <c r="T60" s="480"/>
      <c r="U60" s="48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row>
    <row r="61" spans="1:69" s="142" customFormat="1" ht="39.9" customHeight="1" x14ac:dyDescent="0.2">
      <c r="A61" s="338"/>
      <c r="B61" s="308"/>
      <c r="C61" s="442"/>
      <c r="D61" s="476">
        <f>IF(J61="",0,_xlfn.XLOOKUP(C61,プラン!$J$15:$J$18,プラン!$K$15:$K$18))</f>
        <v>0</v>
      </c>
      <c r="E61" s="343"/>
      <c r="F61" s="343"/>
      <c r="G61" s="343"/>
      <c r="H61" s="343"/>
      <c r="I61" s="343"/>
      <c r="J61" s="343"/>
      <c r="K61" s="475">
        <f t="shared" si="4"/>
        <v>0</v>
      </c>
      <c r="L61" s="143"/>
      <c r="O61" s="410"/>
      <c r="P61" s="410"/>
      <c r="Q61" s="410"/>
      <c r="R61" s="410"/>
      <c r="S61" s="410"/>
      <c r="T61" s="480"/>
      <c r="U61" s="48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0"/>
      <c r="BP61" s="410"/>
      <c r="BQ61" s="410"/>
    </row>
    <row r="62" spans="1:69" s="142" customFormat="1" ht="39.9" customHeight="1" x14ac:dyDescent="0.2">
      <c r="A62" s="338"/>
      <c r="B62" s="308"/>
      <c r="C62" s="442"/>
      <c r="D62" s="476">
        <f>IF(J62="",0,_xlfn.XLOOKUP(C62,プラン!$J$15:$J$18,プラン!$K$15:$K$18))</f>
        <v>0</v>
      </c>
      <c r="E62" s="343"/>
      <c r="F62" s="343"/>
      <c r="G62" s="343"/>
      <c r="H62" s="343"/>
      <c r="I62" s="343"/>
      <c r="J62" s="343"/>
      <c r="K62" s="475">
        <f t="shared" ref="K62:K64" si="5">SUM(D62:G62,I62)*J62</f>
        <v>0</v>
      </c>
      <c r="L62" s="143"/>
      <c r="O62" s="410"/>
      <c r="P62" s="410"/>
      <c r="Q62" s="410"/>
      <c r="R62" s="410"/>
      <c r="S62" s="410"/>
      <c r="T62" s="480"/>
      <c r="U62" s="48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row>
    <row r="63" spans="1:69" s="142" customFormat="1" ht="39.9" customHeight="1" x14ac:dyDescent="0.2">
      <c r="A63" s="338"/>
      <c r="B63" s="308"/>
      <c r="C63" s="442"/>
      <c r="D63" s="476">
        <f>IF(J63="",0,_xlfn.XLOOKUP(C63,プラン!$J$15:$J$18,プラン!$K$15:$K$18))</f>
        <v>0</v>
      </c>
      <c r="E63" s="343"/>
      <c r="F63" s="343"/>
      <c r="G63" s="343"/>
      <c r="H63" s="343"/>
      <c r="I63" s="343"/>
      <c r="J63" s="343"/>
      <c r="K63" s="475">
        <f t="shared" si="5"/>
        <v>0</v>
      </c>
      <c r="L63" s="143"/>
      <c r="O63" s="410"/>
      <c r="P63" s="410"/>
      <c r="Q63" s="410"/>
      <c r="R63" s="410"/>
      <c r="S63" s="410"/>
      <c r="T63" s="480"/>
      <c r="U63" s="48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0"/>
      <c r="BG63" s="410"/>
      <c r="BH63" s="410"/>
      <c r="BI63" s="410"/>
      <c r="BJ63" s="410"/>
      <c r="BK63" s="410"/>
      <c r="BL63" s="410"/>
      <c r="BM63" s="410"/>
      <c r="BN63" s="410"/>
      <c r="BO63" s="410"/>
      <c r="BP63" s="410"/>
      <c r="BQ63" s="410"/>
    </row>
    <row r="64" spans="1:69" s="142" customFormat="1" ht="39.9" customHeight="1" x14ac:dyDescent="0.2">
      <c r="A64" s="338"/>
      <c r="B64" s="308"/>
      <c r="C64" s="442"/>
      <c r="D64" s="476">
        <f>IF(J64="",0,_xlfn.XLOOKUP(C64,プラン!$J$15:$J$18,プラン!$K$15:$K$18))</f>
        <v>0</v>
      </c>
      <c r="E64" s="343"/>
      <c r="F64" s="343"/>
      <c r="G64" s="343"/>
      <c r="H64" s="343"/>
      <c r="I64" s="343"/>
      <c r="J64" s="343"/>
      <c r="K64" s="475">
        <f t="shared" si="5"/>
        <v>0</v>
      </c>
      <c r="L64" s="143"/>
      <c r="O64" s="410"/>
      <c r="P64" s="410"/>
      <c r="Q64" s="410"/>
      <c r="R64" s="410"/>
      <c r="S64" s="410"/>
      <c r="T64" s="480"/>
      <c r="U64" s="48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0"/>
      <c r="BG64" s="410"/>
      <c r="BH64" s="410"/>
      <c r="BI64" s="410"/>
      <c r="BJ64" s="410"/>
      <c r="BK64" s="410"/>
      <c r="BL64" s="410"/>
      <c r="BM64" s="410"/>
      <c r="BN64" s="410"/>
      <c r="BO64" s="410"/>
      <c r="BP64" s="410"/>
      <c r="BQ64" s="410"/>
    </row>
    <row r="65" spans="1:69" s="142" customFormat="1" ht="39.9" customHeight="1" x14ac:dyDescent="0.2">
      <c r="A65" s="338"/>
      <c r="B65" s="308"/>
      <c r="C65" s="442"/>
      <c r="D65" s="476">
        <f>IF(J65="",0,_xlfn.XLOOKUP(C65,プラン!$J$15:$J$18,プラン!$K$15:$K$18))</f>
        <v>0</v>
      </c>
      <c r="E65" s="343"/>
      <c r="F65" s="343"/>
      <c r="G65" s="343"/>
      <c r="H65" s="343"/>
      <c r="I65" s="343"/>
      <c r="J65" s="343"/>
      <c r="K65" s="475">
        <f t="shared" si="3"/>
        <v>0</v>
      </c>
      <c r="L65" s="363"/>
      <c r="O65" s="410"/>
      <c r="P65" s="410"/>
      <c r="Q65" s="410"/>
      <c r="R65" s="410"/>
      <c r="S65" s="410"/>
      <c r="T65" s="480"/>
      <c r="U65" s="48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row>
    <row r="66" spans="1:69" s="40" customFormat="1" ht="20" customHeight="1" thickBot="1" x14ac:dyDescent="0.25">
      <c r="A66" s="140"/>
      <c r="B66" s="112"/>
      <c r="C66" s="112"/>
      <c r="D66" s="112"/>
      <c r="E66" s="112"/>
      <c r="F66" s="112"/>
      <c r="G66" s="112"/>
      <c r="H66" s="112"/>
      <c r="I66" s="142"/>
      <c r="J66" s="140"/>
      <c r="K66" s="140"/>
      <c r="M66" s="142"/>
      <c r="N66" s="323"/>
      <c r="O66" s="404"/>
      <c r="P66" s="404"/>
      <c r="Q66" s="405"/>
      <c r="R66" s="405"/>
      <c r="S66" s="406"/>
      <c r="T66" s="478"/>
      <c r="U66" s="478"/>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5"/>
      <c r="AY66" s="405"/>
      <c r="AZ66" s="405"/>
      <c r="BA66" s="405"/>
      <c r="BB66" s="405"/>
      <c r="BC66" s="405"/>
      <c r="BD66" s="405"/>
      <c r="BE66" s="405"/>
      <c r="BF66" s="405"/>
      <c r="BG66" s="405"/>
      <c r="BH66" s="405"/>
      <c r="BI66" s="405"/>
      <c r="BJ66" s="405"/>
      <c r="BK66" s="405"/>
      <c r="BL66" s="405"/>
      <c r="BM66" s="405"/>
      <c r="BN66" s="405"/>
      <c r="BO66" s="405"/>
      <c r="BP66" s="405"/>
      <c r="BQ66" s="405"/>
    </row>
    <row r="67" spans="1:69" s="40" customFormat="1" ht="40" customHeight="1" x14ac:dyDescent="0.2">
      <c r="A67" s="325"/>
      <c r="B67" s="869" t="s">
        <v>186</v>
      </c>
      <c r="C67" s="143"/>
      <c r="D67" s="143"/>
      <c r="E67" s="143"/>
      <c r="F67" s="143"/>
      <c r="G67" s="143"/>
      <c r="H67" s="143"/>
      <c r="I67" s="143"/>
      <c r="J67" s="331" t="s">
        <v>506</v>
      </c>
      <c r="K67" s="794">
        <f>SUM(F71:F77,K71:K77)</f>
        <v>0</v>
      </c>
      <c r="L67" s="385"/>
      <c r="M67" s="880" t="s">
        <v>613</v>
      </c>
      <c r="N67" s="323"/>
      <c r="O67" s="404"/>
      <c r="P67" s="404"/>
      <c r="Q67" s="405"/>
      <c r="R67" s="405"/>
      <c r="S67" s="406"/>
      <c r="T67" s="478"/>
      <c r="U67" s="478"/>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5"/>
      <c r="AZ67" s="405"/>
      <c r="BA67" s="405"/>
      <c r="BB67" s="405"/>
      <c r="BC67" s="405"/>
      <c r="BD67" s="405"/>
      <c r="BE67" s="405"/>
      <c r="BF67" s="405"/>
      <c r="BG67" s="405"/>
      <c r="BH67" s="405"/>
      <c r="BI67" s="405"/>
      <c r="BJ67" s="405"/>
      <c r="BK67" s="405"/>
      <c r="BL67" s="405"/>
      <c r="BM67" s="405"/>
      <c r="BN67" s="405"/>
      <c r="BO67" s="405"/>
      <c r="BP67" s="405"/>
      <c r="BQ67" s="405"/>
    </row>
    <row r="68" spans="1:69" s="40" customFormat="1" ht="20" customHeight="1" thickBot="1" x14ac:dyDescent="0.25">
      <c r="A68" s="325"/>
      <c r="B68" s="870"/>
      <c r="C68" s="143"/>
      <c r="D68" s="143"/>
      <c r="E68" s="143"/>
      <c r="F68" s="143"/>
      <c r="G68" s="143"/>
      <c r="H68" s="368"/>
      <c r="I68" s="355"/>
      <c r="J68" s="333" t="str">
        <f>IF($G$6="","-",IF($G$6="消費税を補助対象に含めない","（税抜）","（税込）"))</f>
        <v>-</v>
      </c>
      <c r="K68" s="795"/>
      <c r="L68" s="142"/>
      <c r="M68" s="880"/>
      <c r="N68" s="323"/>
      <c r="O68" s="404"/>
      <c r="P68" s="404"/>
      <c r="Q68" s="405"/>
      <c r="R68" s="405"/>
      <c r="S68" s="406"/>
      <c r="T68" s="478"/>
      <c r="U68" s="478"/>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5"/>
      <c r="AZ68" s="405"/>
      <c r="BA68" s="405"/>
      <c r="BB68" s="405"/>
      <c r="BC68" s="405"/>
      <c r="BD68" s="405"/>
      <c r="BE68" s="405"/>
      <c r="BF68" s="405"/>
      <c r="BG68" s="405"/>
      <c r="BH68" s="405"/>
      <c r="BI68" s="405"/>
      <c r="BJ68" s="405"/>
      <c r="BK68" s="405"/>
      <c r="BL68" s="405"/>
      <c r="BM68" s="405"/>
      <c r="BN68" s="405"/>
      <c r="BO68" s="405"/>
      <c r="BP68" s="405"/>
      <c r="BQ68" s="405"/>
    </row>
    <row r="69" spans="1:69" s="40" customFormat="1" ht="27.5" customHeight="1" x14ac:dyDescent="0.2">
      <c r="A69" s="338"/>
      <c r="B69" s="871" t="s">
        <v>88</v>
      </c>
      <c r="C69" s="871" t="s">
        <v>45</v>
      </c>
      <c r="D69" s="872"/>
      <c r="E69" s="873"/>
      <c r="F69" s="419" t="s">
        <v>81</v>
      </c>
      <c r="G69" s="817" t="s">
        <v>88</v>
      </c>
      <c r="H69" s="819" t="s">
        <v>45</v>
      </c>
      <c r="I69" s="820"/>
      <c r="J69" s="821"/>
      <c r="K69" s="351" t="s">
        <v>81</v>
      </c>
      <c r="L69" s="142"/>
      <c r="M69" s="880"/>
      <c r="N69" s="323"/>
      <c r="O69" s="404"/>
      <c r="P69" s="404"/>
      <c r="Q69" s="405"/>
      <c r="R69" s="405"/>
      <c r="S69" s="406"/>
      <c r="T69" s="478"/>
      <c r="U69" s="478"/>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5"/>
      <c r="AZ69" s="405"/>
      <c r="BA69" s="405"/>
      <c r="BB69" s="405"/>
      <c r="BC69" s="405"/>
      <c r="BD69" s="405"/>
      <c r="BE69" s="405"/>
      <c r="BF69" s="405"/>
      <c r="BG69" s="405"/>
      <c r="BH69" s="405"/>
      <c r="BI69" s="405"/>
      <c r="BJ69" s="405"/>
      <c r="BK69" s="405"/>
      <c r="BL69" s="405"/>
      <c r="BM69" s="405"/>
      <c r="BN69" s="405"/>
      <c r="BO69" s="405"/>
      <c r="BP69" s="405"/>
      <c r="BQ69" s="405"/>
    </row>
    <row r="70" spans="1:69" s="40" customFormat="1" ht="20" customHeight="1" x14ac:dyDescent="0.2">
      <c r="A70" s="338"/>
      <c r="B70" s="822"/>
      <c r="C70" s="822"/>
      <c r="D70" s="823"/>
      <c r="E70" s="824"/>
      <c r="F70" s="420" t="str">
        <f>IF($G$6="","-",IF($G$6="消費税を補助対象に含めない","（税抜）","（税込）"))</f>
        <v>-</v>
      </c>
      <c r="G70" s="818"/>
      <c r="H70" s="822"/>
      <c r="I70" s="823"/>
      <c r="J70" s="824"/>
      <c r="K70" s="342" t="str">
        <f>IF($G$6="","-",IF($G$6="消費税を補助対象に含めない","（税抜）","（税込）"))</f>
        <v>-</v>
      </c>
      <c r="L70" s="142"/>
      <c r="M70" s="880"/>
      <c r="N70" s="323"/>
      <c r="O70" s="404"/>
      <c r="P70" s="404"/>
      <c r="Q70" s="405"/>
      <c r="R70" s="405"/>
      <c r="S70" s="406"/>
      <c r="T70" s="478"/>
      <c r="U70" s="478"/>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5"/>
      <c r="AZ70" s="405"/>
      <c r="BA70" s="405"/>
      <c r="BB70" s="405"/>
      <c r="BC70" s="405"/>
      <c r="BD70" s="405"/>
      <c r="BE70" s="405"/>
      <c r="BF70" s="405"/>
      <c r="BG70" s="405"/>
      <c r="BH70" s="405"/>
      <c r="BI70" s="405"/>
      <c r="BJ70" s="405"/>
      <c r="BK70" s="405"/>
      <c r="BL70" s="405"/>
      <c r="BM70" s="405"/>
      <c r="BN70" s="405"/>
      <c r="BO70" s="405"/>
      <c r="BP70" s="405"/>
      <c r="BQ70" s="405"/>
    </row>
    <row r="71" spans="1:69" s="40" customFormat="1" ht="39.9" customHeight="1" x14ac:dyDescent="0.2">
      <c r="A71" s="338"/>
      <c r="B71" s="264"/>
      <c r="C71" s="810"/>
      <c r="D71" s="811"/>
      <c r="E71" s="812"/>
      <c r="F71" s="421"/>
      <c r="G71" s="417"/>
      <c r="H71" s="810"/>
      <c r="I71" s="811"/>
      <c r="J71" s="812"/>
      <c r="K71" s="418"/>
      <c r="L71" s="142"/>
      <c r="M71" s="142"/>
      <c r="N71" s="323"/>
      <c r="O71" s="404"/>
      <c r="P71" s="404"/>
      <c r="Q71" s="405"/>
      <c r="R71" s="405"/>
      <c r="S71" s="406"/>
      <c r="T71" s="478"/>
      <c r="U71" s="478"/>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5"/>
      <c r="AY71" s="405"/>
      <c r="AZ71" s="405"/>
      <c r="BA71" s="405"/>
      <c r="BB71" s="405"/>
      <c r="BC71" s="405"/>
      <c r="BD71" s="405"/>
      <c r="BE71" s="405"/>
      <c r="BF71" s="405"/>
      <c r="BG71" s="405"/>
      <c r="BH71" s="405"/>
      <c r="BI71" s="405"/>
      <c r="BJ71" s="405"/>
      <c r="BK71" s="405"/>
      <c r="BL71" s="405"/>
      <c r="BM71" s="405"/>
      <c r="BN71" s="405"/>
      <c r="BO71" s="405"/>
      <c r="BP71" s="405"/>
      <c r="BQ71" s="405"/>
    </row>
    <row r="72" spans="1:69" s="40" customFormat="1" ht="39.9" customHeight="1" x14ac:dyDescent="0.2">
      <c r="A72" s="338"/>
      <c r="B72" s="264"/>
      <c r="C72" s="810"/>
      <c r="D72" s="811"/>
      <c r="E72" s="812"/>
      <c r="F72" s="421"/>
      <c r="G72" s="417"/>
      <c r="H72" s="810"/>
      <c r="I72" s="811"/>
      <c r="J72" s="812"/>
      <c r="K72" s="418"/>
      <c r="L72" s="142"/>
      <c r="M72" s="142"/>
      <c r="N72" s="323"/>
      <c r="O72" s="404"/>
      <c r="P72" s="404"/>
      <c r="Q72" s="405"/>
      <c r="R72" s="405"/>
      <c r="S72" s="406"/>
      <c r="T72" s="478"/>
      <c r="U72" s="478"/>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5"/>
      <c r="AZ72" s="405"/>
      <c r="BA72" s="405"/>
      <c r="BB72" s="405"/>
      <c r="BC72" s="405"/>
      <c r="BD72" s="405"/>
      <c r="BE72" s="405"/>
      <c r="BF72" s="405"/>
      <c r="BG72" s="405"/>
      <c r="BH72" s="405"/>
      <c r="BI72" s="405"/>
      <c r="BJ72" s="405"/>
      <c r="BK72" s="405"/>
      <c r="BL72" s="405"/>
      <c r="BM72" s="405"/>
      <c r="BN72" s="405"/>
      <c r="BO72" s="405"/>
      <c r="BP72" s="405"/>
      <c r="BQ72" s="405"/>
    </row>
    <row r="73" spans="1:69" s="40" customFormat="1" ht="39.9" customHeight="1" x14ac:dyDescent="0.2">
      <c r="A73" s="338"/>
      <c r="B73" s="264"/>
      <c r="C73" s="810"/>
      <c r="D73" s="811"/>
      <c r="E73" s="812"/>
      <c r="F73" s="421"/>
      <c r="G73" s="417"/>
      <c r="H73" s="810"/>
      <c r="I73" s="811"/>
      <c r="J73" s="812"/>
      <c r="K73" s="418"/>
      <c r="L73" s="142"/>
      <c r="M73" s="142"/>
      <c r="N73" s="323"/>
      <c r="O73" s="404"/>
      <c r="P73" s="404"/>
      <c r="Q73" s="405"/>
      <c r="R73" s="405"/>
      <c r="S73" s="406"/>
      <c r="T73" s="478"/>
      <c r="U73" s="478"/>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5"/>
      <c r="AZ73" s="405"/>
      <c r="BA73" s="405"/>
      <c r="BB73" s="405"/>
      <c r="BC73" s="405"/>
      <c r="BD73" s="405"/>
      <c r="BE73" s="405"/>
      <c r="BF73" s="405"/>
      <c r="BG73" s="405"/>
      <c r="BH73" s="405"/>
      <c r="BI73" s="405"/>
      <c r="BJ73" s="405"/>
      <c r="BK73" s="405"/>
      <c r="BL73" s="405"/>
      <c r="BM73" s="405"/>
      <c r="BN73" s="405"/>
      <c r="BO73" s="405"/>
      <c r="BP73" s="405"/>
      <c r="BQ73" s="405"/>
    </row>
    <row r="74" spans="1:69" s="40" customFormat="1" ht="39.9" customHeight="1" x14ac:dyDescent="0.2">
      <c r="A74" s="338"/>
      <c r="B74" s="264"/>
      <c r="C74" s="810"/>
      <c r="D74" s="811"/>
      <c r="E74" s="812"/>
      <c r="F74" s="421"/>
      <c r="G74" s="417"/>
      <c r="H74" s="810"/>
      <c r="I74" s="811"/>
      <c r="J74" s="812"/>
      <c r="K74" s="240"/>
      <c r="L74" s="142"/>
      <c r="M74" s="142"/>
      <c r="N74" s="323"/>
      <c r="O74" s="404"/>
      <c r="P74" s="404"/>
      <c r="Q74" s="405"/>
      <c r="R74" s="405"/>
      <c r="S74" s="406"/>
      <c r="T74" s="478"/>
      <c r="U74" s="478"/>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5"/>
      <c r="AZ74" s="405"/>
      <c r="BA74" s="405"/>
      <c r="BB74" s="405"/>
      <c r="BC74" s="405"/>
      <c r="BD74" s="405"/>
      <c r="BE74" s="405"/>
      <c r="BF74" s="405"/>
      <c r="BG74" s="405"/>
      <c r="BH74" s="405"/>
      <c r="BI74" s="405"/>
      <c r="BJ74" s="405"/>
      <c r="BK74" s="405"/>
      <c r="BL74" s="405"/>
      <c r="BM74" s="405"/>
      <c r="BN74" s="405"/>
      <c r="BO74" s="405"/>
      <c r="BP74" s="405"/>
      <c r="BQ74" s="405"/>
    </row>
    <row r="75" spans="1:69" s="40" customFormat="1" ht="39.9" customHeight="1" x14ac:dyDescent="0.2">
      <c r="A75" s="338"/>
      <c r="B75" s="264"/>
      <c r="C75" s="810"/>
      <c r="D75" s="811"/>
      <c r="E75" s="812"/>
      <c r="F75" s="422"/>
      <c r="G75" s="417"/>
      <c r="H75" s="810"/>
      <c r="I75" s="811"/>
      <c r="J75" s="812"/>
      <c r="K75" s="240"/>
      <c r="L75" s="142"/>
      <c r="M75" s="142"/>
      <c r="N75" s="323"/>
      <c r="O75" s="404"/>
      <c r="P75" s="404"/>
      <c r="Q75" s="405"/>
      <c r="R75" s="405"/>
      <c r="S75" s="406"/>
      <c r="T75" s="478"/>
      <c r="U75" s="478"/>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5"/>
      <c r="AZ75" s="405"/>
      <c r="BA75" s="405"/>
      <c r="BB75" s="405"/>
      <c r="BC75" s="405"/>
      <c r="BD75" s="405"/>
      <c r="BE75" s="405"/>
      <c r="BF75" s="405"/>
      <c r="BG75" s="405"/>
      <c r="BH75" s="405"/>
      <c r="BI75" s="405"/>
      <c r="BJ75" s="405"/>
      <c r="BK75" s="405"/>
      <c r="BL75" s="405"/>
      <c r="BM75" s="405"/>
      <c r="BN75" s="405"/>
      <c r="BO75" s="405"/>
      <c r="BP75" s="405"/>
      <c r="BQ75" s="405"/>
    </row>
    <row r="76" spans="1:69" s="40" customFormat="1" ht="39.9" customHeight="1" x14ac:dyDescent="0.2">
      <c r="A76" s="338"/>
      <c r="B76" s="264"/>
      <c r="C76" s="810"/>
      <c r="D76" s="811"/>
      <c r="E76" s="812"/>
      <c r="F76" s="422"/>
      <c r="G76" s="417"/>
      <c r="H76" s="810"/>
      <c r="I76" s="811"/>
      <c r="J76" s="812"/>
      <c r="K76" s="240"/>
      <c r="L76" s="142"/>
      <c r="M76" s="142"/>
      <c r="N76" s="323"/>
      <c r="O76" s="404"/>
      <c r="P76" s="404"/>
      <c r="Q76" s="405"/>
      <c r="R76" s="405"/>
      <c r="S76" s="406"/>
      <c r="T76" s="478"/>
      <c r="U76" s="478"/>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row>
    <row r="77" spans="1:69" s="40" customFormat="1" ht="20" customHeight="1" x14ac:dyDescent="0.2">
      <c r="A77" s="325"/>
      <c r="B77" s="39"/>
      <c r="C77" s="39"/>
      <c r="D77" s="39"/>
      <c r="E77" s="39"/>
      <c r="F77" s="39"/>
      <c r="G77" s="93"/>
      <c r="H77" s="93"/>
      <c r="I77" s="93"/>
      <c r="J77" s="93"/>
      <c r="K77" s="93"/>
      <c r="L77" s="142"/>
      <c r="M77" s="142"/>
      <c r="N77" s="323"/>
      <c r="O77" s="404"/>
      <c r="P77" s="404"/>
      <c r="Q77" s="405"/>
      <c r="R77" s="405"/>
      <c r="S77" s="406"/>
      <c r="T77" s="478"/>
      <c r="U77" s="478"/>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row>
    <row r="78" spans="1:69" s="142" customFormat="1" ht="39.9" customHeight="1" x14ac:dyDescent="0.25">
      <c r="A78" s="325"/>
      <c r="B78" s="145" t="s">
        <v>173</v>
      </c>
      <c r="C78" s="39"/>
      <c r="D78" s="39"/>
      <c r="F78" s="39"/>
      <c r="G78" s="39"/>
      <c r="H78" s="515"/>
      <c r="I78" s="352"/>
      <c r="J78" s="352"/>
      <c r="K78" s="93"/>
      <c r="M78" s="39"/>
      <c r="N78" s="349"/>
      <c r="O78" s="409"/>
      <c r="P78" s="409"/>
      <c r="Q78" s="410"/>
      <c r="R78" s="410"/>
      <c r="S78" s="410"/>
      <c r="T78" s="480"/>
      <c r="U78" s="48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0"/>
      <c r="AY78" s="410"/>
      <c r="AZ78" s="410"/>
      <c r="BA78" s="410"/>
      <c r="BB78" s="410"/>
      <c r="BC78" s="410"/>
      <c r="BD78" s="410"/>
      <c r="BE78" s="410"/>
      <c r="BF78" s="410"/>
      <c r="BG78" s="410"/>
      <c r="BH78" s="410"/>
      <c r="BI78" s="410"/>
      <c r="BJ78" s="410"/>
      <c r="BK78" s="410"/>
      <c r="BL78" s="410"/>
      <c r="BM78" s="410"/>
      <c r="BN78" s="410"/>
      <c r="BO78" s="410"/>
      <c r="BP78" s="410"/>
      <c r="BQ78" s="410"/>
    </row>
    <row r="79" spans="1:69" s="142" customFormat="1" ht="30" customHeight="1" x14ac:dyDescent="0.2">
      <c r="A79" s="325"/>
      <c r="B79" s="187" t="s">
        <v>212</v>
      </c>
      <c r="C79" s="39"/>
      <c r="D79" s="39"/>
      <c r="E79" s="146" t="s">
        <v>82</v>
      </c>
      <c r="F79" s="39"/>
      <c r="G79" s="187" t="s">
        <v>213</v>
      </c>
      <c r="H79" s="868"/>
      <c r="I79" s="868"/>
      <c r="J79" s="868"/>
      <c r="K79" s="146" t="s">
        <v>82</v>
      </c>
      <c r="N79" s="349"/>
      <c r="O79" s="409"/>
      <c r="P79" s="409"/>
      <c r="Q79" s="410"/>
      <c r="R79" s="410"/>
      <c r="S79" s="410"/>
      <c r="T79" s="480"/>
      <c r="U79" s="48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410"/>
      <c r="BA79" s="410"/>
      <c r="BB79" s="410"/>
      <c r="BC79" s="410"/>
      <c r="BD79" s="410"/>
      <c r="BE79" s="410"/>
      <c r="BF79" s="410"/>
      <c r="BG79" s="410"/>
      <c r="BH79" s="410"/>
      <c r="BI79" s="410"/>
      <c r="BJ79" s="410"/>
      <c r="BK79" s="410"/>
      <c r="BL79" s="410"/>
      <c r="BM79" s="410"/>
      <c r="BN79" s="410"/>
      <c r="BO79" s="410"/>
      <c r="BP79" s="410"/>
      <c r="BQ79" s="410"/>
    </row>
    <row r="80" spans="1:69" s="142" customFormat="1" ht="20.149999999999999" customHeight="1" x14ac:dyDescent="0.2">
      <c r="A80" s="338"/>
      <c r="B80" s="850" t="s">
        <v>440</v>
      </c>
      <c r="C80" s="852" t="s">
        <v>64</v>
      </c>
      <c r="D80" s="853"/>
      <c r="E80" s="147" t="s">
        <v>86</v>
      </c>
      <c r="F80" s="399"/>
      <c r="G80" s="808" t="s">
        <v>88</v>
      </c>
      <c r="H80" s="808" t="s">
        <v>338</v>
      </c>
      <c r="I80" s="147" t="s">
        <v>453</v>
      </c>
      <c r="J80" s="147" t="s">
        <v>454</v>
      </c>
      <c r="K80" s="147" t="s">
        <v>86</v>
      </c>
      <c r="M80" s="874" t="s">
        <v>614</v>
      </c>
      <c r="O80" s="410"/>
      <c r="P80" s="410"/>
      <c r="Q80" s="410"/>
      <c r="R80" s="410"/>
      <c r="S80" s="410"/>
      <c r="T80" s="480"/>
      <c r="U80" s="48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J80" s="410"/>
      <c r="BK80" s="410"/>
      <c r="BL80" s="410"/>
      <c r="BM80" s="410"/>
      <c r="BN80" s="410"/>
      <c r="BO80" s="410"/>
      <c r="BP80" s="410"/>
      <c r="BQ80" s="410"/>
    </row>
    <row r="81" spans="1:69" s="142" customFormat="1" ht="20.149999999999999" customHeight="1" thickBot="1" x14ac:dyDescent="0.25">
      <c r="A81" s="338"/>
      <c r="B81" s="851"/>
      <c r="C81" s="854"/>
      <c r="D81" s="855"/>
      <c r="E81" s="188" t="str">
        <f>IF($G$6="","-",IF($G$6="消費税を補助対象に含めない","（税抜）","（税込）"))</f>
        <v>-</v>
      </c>
      <c r="F81" s="399"/>
      <c r="G81" s="809"/>
      <c r="H81" s="809"/>
      <c r="I81" s="188" t="str">
        <f t="shared" ref="I81:J81" si="6">IF($G$6="","-",IF($G$6="消費税を補助対象に含めない","（税抜）","（税込）"))</f>
        <v>-</v>
      </c>
      <c r="J81" s="188" t="str">
        <f t="shared" si="6"/>
        <v>-</v>
      </c>
      <c r="K81" s="188" t="str">
        <f>IF($G$6="","-",IF($G$6="消費税を補助対象に含めない","（税抜）","（税込）"))</f>
        <v>-</v>
      </c>
      <c r="M81" s="875"/>
      <c r="O81" s="410"/>
      <c r="P81" s="410"/>
      <c r="Q81" s="410"/>
      <c r="R81" s="410"/>
      <c r="S81" s="410"/>
      <c r="T81" s="480"/>
      <c r="U81" s="480"/>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0"/>
      <c r="AY81" s="410"/>
      <c r="AZ81" s="410"/>
      <c r="BA81" s="410"/>
      <c r="BB81" s="410"/>
      <c r="BC81" s="410"/>
      <c r="BD81" s="410"/>
      <c r="BE81" s="410"/>
      <c r="BF81" s="410"/>
      <c r="BG81" s="410"/>
      <c r="BH81" s="410"/>
      <c r="BI81" s="410"/>
      <c r="BJ81" s="410"/>
      <c r="BK81" s="410"/>
      <c r="BL81" s="410"/>
      <c r="BM81" s="410"/>
      <c r="BN81" s="410"/>
      <c r="BO81" s="410"/>
      <c r="BP81" s="410"/>
      <c r="BQ81" s="410"/>
    </row>
    <row r="82" spans="1:69" s="142" customFormat="1" ht="40" customHeight="1" thickTop="1" x14ac:dyDescent="0.2">
      <c r="A82" s="338"/>
      <c r="B82" s="364" t="s">
        <v>441</v>
      </c>
      <c r="C82" s="856" t="s">
        <v>167</v>
      </c>
      <c r="D82" s="857"/>
      <c r="E82" s="467">
        <f>E12</f>
        <v>0</v>
      </c>
      <c r="F82" s="399">
        <f ca="1">IF(H82&lt;6,1,0)</f>
        <v>0</v>
      </c>
      <c r="G82" s="369" t="str">
        <f ca="1">都道府県コード!M1</f>
        <v xml:space="preserve"> </v>
      </c>
      <c r="H82" s="381" t="str">
        <f ca="1">IF(G82=" ","-",COUNTIF('支援対象者(予定)一覧(別添４)'!$F$13:$F$262,L82))</f>
        <v>-</v>
      </c>
      <c r="I82" s="389">
        <f ca="1">IFERROR($K$12/$C$12*H82,0)</f>
        <v>0</v>
      </c>
      <c r="J82" s="390">
        <f ca="1">SUMIF($B$36:$B$66,G82,$K$36:$K$66)+SUMIF($B$71:$B$77,G82,$F$71:$F$77)+SUMIF($G$71:$G$77,G82,$K$71:$K$77)</f>
        <v>0</v>
      </c>
      <c r="K82" s="391">
        <f ca="1">I82+J82</f>
        <v>0</v>
      </c>
      <c r="L82" s="379" t="str">
        <f t="shared" ref="L82:L128" ca="1" si="7">TRIM(G82)</f>
        <v/>
      </c>
      <c r="M82" s="876"/>
      <c r="O82" s="410"/>
      <c r="P82" s="410"/>
      <c r="Q82" s="410"/>
      <c r="R82" s="410"/>
      <c r="S82" s="410"/>
      <c r="T82" s="480"/>
      <c r="U82" s="48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0"/>
      <c r="AY82" s="410"/>
      <c r="AZ82" s="410"/>
      <c r="BA82" s="410"/>
      <c r="BB82" s="410"/>
      <c r="BC82" s="410"/>
      <c r="BD82" s="410"/>
      <c r="BE82" s="410"/>
      <c r="BF82" s="410"/>
      <c r="BG82" s="410"/>
      <c r="BH82" s="410"/>
      <c r="BI82" s="410"/>
      <c r="BJ82" s="410"/>
      <c r="BK82" s="410"/>
      <c r="BL82" s="410"/>
      <c r="BM82" s="410"/>
      <c r="BN82" s="410"/>
      <c r="BO82" s="410"/>
      <c r="BP82" s="410"/>
      <c r="BQ82" s="410"/>
    </row>
    <row r="83" spans="1:69" s="142" customFormat="1" ht="40" customHeight="1" x14ac:dyDescent="0.2">
      <c r="A83" s="338"/>
      <c r="B83" s="148"/>
      <c r="C83" s="862" t="s">
        <v>168</v>
      </c>
      <c r="D83" s="863"/>
      <c r="E83" s="468">
        <f>G12</f>
        <v>0</v>
      </c>
      <c r="F83" s="399">
        <f t="shared" ref="F83:F86" ca="1" si="8">IF(H83&lt;6,1,0)</f>
        <v>0</v>
      </c>
      <c r="G83" s="370" t="str">
        <f ca="1">都道府県コード!M2</f>
        <v xml:space="preserve"> </v>
      </c>
      <c r="H83" s="382" t="str">
        <f ca="1">IF(G83=" ","-",COUNTIF('支援対象者(予定)一覧(別添４)'!$F$13:$F$262,L83))</f>
        <v>-</v>
      </c>
      <c r="I83" s="392">
        <f t="shared" ref="I83:I128" ca="1" si="9">IFERROR($K$12/$C$12*H83,0)</f>
        <v>0</v>
      </c>
      <c r="J83" s="392">
        <f t="shared" ref="J83:J128" ca="1" si="10">SUMIF($B$36:$B$66,G83,$K$36:$K$66)+SUMIF($B$71:$B$77,G83,$F$71:$F$77)+SUMIF($G$71:$G$77,G83,$K$71:$K$77)</f>
        <v>0</v>
      </c>
      <c r="K83" s="393">
        <f ca="1">I83+J83</f>
        <v>0</v>
      </c>
      <c r="L83" s="379" t="str">
        <f t="shared" ca="1" si="7"/>
        <v/>
      </c>
      <c r="M83" s="379"/>
      <c r="O83" s="410"/>
      <c r="P83" s="410"/>
      <c r="Q83" s="410"/>
      <c r="R83" s="410"/>
      <c r="S83" s="410"/>
      <c r="T83" s="480"/>
      <c r="U83" s="48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row>
    <row r="84" spans="1:69" s="142" customFormat="1" ht="40" customHeight="1" x14ac:dyDescent="0.2">
      <c r="A84" s="338"/>
      <c r="B84" s="367"/>
      <c r="C84" s="858" t="s">
        <v>434</v>
      </c>
      <c r="D84" s="859"/>
      <c r="E84" s="469">
        <f>I12</f>
        <v>0</v>
      </c>
      <c r="F84" s="399">
        <f t="shared" ca="1" si="8"/>
        <v>0</v>
      </c>
      <c r="G84" s="370" t="str">
        <f ca="1">都道府県コード!M3</f>
        <v xml:space="preserve"> </v>
      </c>
      <c r="H84" s="382" t="str">
        <f ca="1">IF(G84=" ","-",COUNTIF('支援対象者(予定)一覧(別添４)'!$F$13:$F$262,L84))</f>
        <v>-</v>
      </c>
      <c r="I84" s="394">
        <f t="shared" ca="1" si="9"/>
        <v>0</v>
      </c>
      <c r="J84" s="392">
        <f t="shared" ca="1" si="10"/>
        <v>0</v>
      </c>
      <c r="K84" s="395">
        <f ca="1">I84+J84</f>
        <v>0</v>
      </c>
      <c r="L84" s="379" t="str">
        <f t="shared" ca="1" si="7"/>
        <v/>
      </c>
      <c r="M84" s="379"/>
      <c r="O84" s="410"/>
      <c r="P84" s="410"/>
      <c r="Q84" s="410"/>
      <c r="R84" s="410"/>
      <c r="S84" s="410"/>
      <c r="T84" s="480"/>
      <c r="U84" s="48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0"/>
      <c r="BP84" s="410"/>
      <c r="BQ84" s="410"/>
    </row>
    <row r="85" spans="1:69" s="142" customFormat="1" ht="40" customHeight="1" x14ac:dyDescent="0.2">
      <c r="A85" s="338"/>
      <c r="B85" s="864" t="s">
        <v>446</v>
      </c>
      <c r="C85" s="865"/>
      <c r="D85" s="865"/>
      <c r="E85" s="470">
        <f>SUM(E82:E84)</f>
        <v>0</v>
      </c>
      <c r="F85" s="399">
        <f t="shared" ca="1" si="8"/>
        <v>0</v>
      </c>
      <c r="G85" s="370" t="str">
        <f ca="1">都道府県コード!M4</f>
        <v xml:space="preserve"> </v>
      </c>
      <c r="H85" s="382" t="str">
        <f ca="1">IF(G85=" ","-",COUNTIF('支援対象者(予定)一覧(別添４)'!$F$13:$F$262,L85))</f>
        <v>-</v>
      </c>
      <c r="I85" s="394">
        <f t="shared" ca="1" si="9"/>
        <v>0</v>
      </c>
      <c r="J85" s="392">
        <f t="shared" ca="1" si="10"/>
        <v>0</v>
      </c>
      <c r="K85" s="395">
        <f t="shared" ref="K85:K128" ca="1" si="11">I85+J85</f>
        <v>0</v>
      </c>
      <c r="L85" s="379" t="str">
        <f t="shared" ca="1" si="7"/>
        <v/>
      </c>
      <c r="M85" s="379"/>
      <c r="O85" s="410"/>
      <c r="P85" s="410"/>
      <c r="Q85" s="410"/>
      <c r="R85" s="410"/>
      <c r="S85" s="410"/>
      <c r="T85" s="480"/>
      <c r="U85" s="48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0"/>
      <c r="AY85" s="410"/>
      <c r="AZ85" s="410"/>
      <c r="BA85" s="410"/>
      <c r="BB85" s="410"/>
      <c r="BC85" s="410"/>
      <c r="BD85" s="410"/>
      <c r="BE85" s="410"/>
      <c r="BF85" s="410"/>
      <c r="BG85" s="410"/>
      <c r="BH85" s="410"/>
      <c r="BI85" s="410"/>
      <c r="BJ85" s="410"/>
      <c r="BK85" s="410"/>
      <c r="BL85" s="410"/>
      <c r="BM85" s="410"/>
      <c r="BN85" s="410"/>
      <c r="BO85" s="410"/>
      <c r="BP85" s="410"/>
      <c r="BQ85" s="410"/>
    </row>
    <row r="86" spans="1:69" s="142" customFormat="1" ht="40" customHeight="1" x14ac:dyDescent="0.2">
      <c r="A86" s="338"/>
      <c r="B86" s="148" t="s">
        <v>442</v>
      </c>
      <c r="C86" s="460" t="s">
        <v>444</v>
      </c>
      <c r="D86" s="461"/>
      <c r="E86" s="471">
        <f>SUMIF($C$36:$C$66,"セミナー*",$K$36:$K$66)</f>
        <v>0</v>
      </c>
      <c r="F86" s="399">
        <f t="shared" ca="1" si="8"/>
        <v>0</v>
      </c>
      <c r="G86" s="370" t="str">
        <f ca="1">都道府県コード!M5</f>
        <v xml:space="preserve"> </v>
      </c>
      <c r="H86" s="382" t="str">
        <f ca="1">IF(G86=" ","-",COUNTIF('支援対象者(予定)一覧(別添４)'!$F$13:$F$262,L86))</f>
        <v>-</v>
      </c>
      <c r="I86" s="394">
        <f t="shared" ca="1" si="9"/>
        <v>0</v>
      </c>
      <c r="J86" s="392">
        <f t="shared" ca="1" si="10"/>
        <v>0</v>
      </c>
      <c r="K86" s="395">
        <f t="shared" ca="1" si="11"/>
        <v>0</v>
      </c>
      <c r="L86" s="379" t="str">
        <f t="shared" ca="1" si="7"/>
        <v/>
      </c>
      <c r="M86" s="379"/>
      <c r="O86" s="410"/>
      <c r="P86" s="410"/>
      <c r="Q86" s="410"/>
      <c r="R86" s="410"/>
      <c r="S86" s="410"/>
      <c r="T86" s="480"/>
      <c r="U86" s="48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c r="BJ86" s="410"/>
      <c r="BK86" s="410"/>
      <c r="BL86" s="410"/>
      <c r="BM86" s="410"/>
      <c r="BN86" s="410"/>
      <c r="BO86" s="410"/>
      <c r="BP86" s="410"/>
      <c r="BQ86" s="410"/>
    </row>
    <row r="87" spans="1:69" s="142" customFormat="1" ht="40" customHeight="1" x14ac:dyDescent="0.2">
      <c r="A87" s="338"/>
      <c r="B87" s="148"/>
      <c r="C87" s="262" t="s">
        <v>187</v>
      </c>
      <c r="D87" s="263"/>
      <c r="E87" s="468">
        <f>SUMIF($C$36:$C$66,"連絡会*",$K$36:$K$66)</f>
        <v>0</v>
      </c>
      <c r="F87" s="399">
        <f ca="1">IF(H88&lt;6,1,0)</f>
        <v>0</v>
      </c>
      <c r="G87" s="370" t="str">
        <f ca="1">都道府県コード!M6</f>
        <v xml:space="preserve"> </v>
      </c>
      <c r="H87" s="382" t="str">
        <f ca="1">IF(G87=" ","-",COUNTIF('支援対象者(予定)一覧(別添４)'!$F$13:$F$262,L87))</f>
        <v>-</v>
      </c>
      <c r="I87" s="394">
        <f t="shared" ca="1" si="9"/>
        <v>0</v>
      </c>
      <c r="J87" s="392">
        <f t="shared" ca="1" si="10"/>
        <v>0</v>
      </c>
      <c r="K87" s="395">
        <f t="shared" ca="1" si="11"/>
        <v>0</v>
      </c>
      <c r="L87" s="379" t="str">
        <f t="shared" ca="1" si="7"/>
        <v/>
      </c>
      <c r="M87" s="379"/>
      <c r="O87" s="410"/>
      <c r="P87" s="410"/>
      <c r="Q87" s="410"/>
      <c r="R87" s="410"/>
      <c r="S87" s="410"/>
      <c r="T87" s="480"/>
      <c r="U87" s="48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0"/>
      <c r="AZ87" s="410"/>
      <c r="BA87" s="410"/>
      <c r="BB87" s="410"/>
      <c r="BC87" s="410"/>
      <c r="BD87" s="410"/>
      <c r="BE87" s="410"/>
      <c r="BF87" s="410"/>
      <c r="BG87" s="410"/>
      <c r="BH87" s="410"/>
      <c r="BI87" s="410"/>
      <c r="BJ87" s="410"/>
      <c r="BK87" s="410"/>
      <c r="BL87" s="410"/>
      <c r="BM87" s="410"/>
      <c r="BN87" s="410"/>
      <c r="BO87" s="410"/>
      <c r="BP87" s="410"/>
      <c r="BQ87" s="410"/>
    </row>
    <row r="88" spans="1:69" s="142" customFormat="1" ht="40" customHeight="1" x14ac:dyDescent="0.2">
      <c r="A88" s="338"/>
      <c r="B88" s="148"/>
      <c r="C88" s="858" t="s">
        <v>568</v>
      </c>
      <c r="D88" s="859"/>
      <c r="E88" s="469">
        <f>SUMIF($C$36:$C$65,"掘り起こし",$K$36:$K$65)+SUMIF($C$36:$C$65,"外部団体等打ち合わせ",$K$36:$K$65)</f>
        <v>0</v>
      </c>
      <c r="F88" s="399">
        <f ca="1">IF(H89&lt;6,1,0)</f>
        <v>0</v>
      </c>
      <c r="G88" s="370" t="str">
        <f ca="1">都道府県コード!M7</f>
        <v xml:space="preserve"> </v>
      </c>
      <c r="H88" s="382" t="str">
        <f ca="1">IF(G88=" ","-",COUNTIF('支援対象者(予定)一覧(別添４)'!$F$13:$F$262,L88))</f>
        <v>-</v>
      </c>
      <c r="I88" s="394">
        <f t="shared" ca="1" si="9"/>
        <v>0</v>
      </c>
      <c r="J88" s="392">
        <f t="shared" ca="1" si="10"/>
        <v>0</v>
      </c>
      <c r="K88" s="395">
        <f t="shared" ca="1" si="11"/>
        <v>0</v>
      </c>
      <c r="L88" s="379" t="str">
        <f t="shared" ca="1" si="7"/>
        <v/>
      </c>
      <c r="M88" s="379"/>
      <c r="O88" s="410"/>
      <c r="P88" s="410"/>
      <c r="Q88" s="410"/>
      <c r="R88" s="410"/>
      <c r="S88" s="410"/>
      <c r="T88" s="480"/>
      <c r="U88" s="480"/>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0"/>
      <c r="AU88" s="410"/>
      <c r="AV88" s="410"/>
      <c r="AW88" s="410"/>
      <c r="AX88" s="410"/>
      <c r="AY88" s="410"/>
      <c r="AZ88" s="410"/>
      <c r="BA88" s="410"/>
      <c r="BB88" s="410"/>
      <c r="BC88" s="410"/>
      <c r="BD88" s="410"/>
      <c r="BE88" s="410"/>
      <c r="BF88" s="410"/>
      <c r="BG88" s="410"/>
      <c r="BH88" s="410"/>
      <c r="BI88" s="410"/>
      <c r="BJ88" s="410"/>
      <c r="BK88" s="410"/>
      <c r="BL88" s="410"/>
      <c r="BM88" s="410"/>
      <c r="BN88" s="410"/>
      <c r="BO88" s="410"/>
      <c r="BP88" s="410"/>
      <c r="BQ88" s="410"/>
    </row>
    <row r="89" spans="1:69" s="142" customFormat="1" ht="40" customHeight="1" x14ac:dyDescent="0.2">
      <c r="A89" s="338"/>
      <c r="B89" s="148"/>
      <c r="C89" s="845" t="s">
        <v>452</v>
      </c>
      <c r="D89" s="846"/>
      <c r="E89" s="472">
        <f>SUM(E86:E88)</f>
        <v>0</v>
      </c>
      <c r="F89" s="399">
        <f ca="1">IF(H91&lt;6,1,0)</f>
        <v>0</v>
      </c>
      <c r="G89" s="370" t="str">
        <f ca="1">都道府県コード!M8</f>
        <v xml:space="preserve"> </v>
      </c>
      <c r="H89" s="382" t="str">
        <f ca="1">IF(G89=" ","-",COUNTIF('支援対象者(予定)一覧(別添４)'!$F$13:$F$262,L89))</f>
        <v>-</v>
      </c>
      <c r="I89" s="394">
        <f t="shared" ca="1" si="9"/>
        <v>0</v>
      </c>
      <c r="J89" s="392">
        <f t="shared" ca="1" si="10"/>
        <v>0</v>
      </c>
      <c r="K89" s="395">
        <f t="shared" ca="1" si="11"/>
        <v>0</v>
      </c>
      <c r="L89" s="379" t="str">
        <f t="shared" ca="1" si="7"/>
        <v/>
      </c>
      <c r="M89" s="379"/>
      <c r="O89" s="410"/>
      <c r="P89" s="410"/>
      <c r="Q89" s="410"/>
      <c r="R89" s="410"/>
      <c r="S89" s="410"/>
      <c r="T89" s="480"/>
      <c r="U89" s="48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410"/>
      <c r="BA89" s="410"/>
      <c r="BB89" s="410"/>
      <c r="BC89" s="410"/>
      <c r="BD89" s="410"/>
      <c r="BE89" s="410"/>
      <c r="BF89" s="410"/>
      <c r="BG89" s="410"/>
      <c r="BH89" s="410"/>
      <c r="BI89" s="410"/>
      <c r="BJ89" s="410"/>
      <c r="BK89" s="410"/>
      <c r="BL89" s="410"/>
      <c r="BM89" s="410"/>
      <c r="BN89" s="410"/>
      <c r="BO89" s="410"/>
      <c r="BP89" s="410"/>
      <c r="BQ89" s="410"/>
    </row>
    <row r="90" spans="1:69" s="142" customFormat="1" ht="40" customHeight="1" thickBot="1" x14ac:dyDescent="0.25">
      <c r="A90" s="338"/>
      <c r="B90" s="462" t="s">
        <v>523</v>
      </c>
      <c r="C90" s="860"/>
      <c r="D90" s="861"/>
      <c r="E90" s="473">
        <f>K67</f>
        <v>0</v>
      </c>
      <c r="F90" s="399">
        <f ca="1">IF(H90&lt;6,1,0)</f>
        <v>0</v>
      </c>
      <c r="G90" s="370" t="str">
        <f ca="1">都道府県コード!M9</f>
        <v xml:space="preserve"> </v>
      </c>
      <c r="H90" s="382" t="str">
        <f ca="1">IF(G90=" ","-",COUNTIF('支援対象者(予定)一覧(別添４)'!$F$13:$F$262,L90))</f>
        <v>-</v>
      </c>
      <c r="I90" s="394">
        <f t="shared" ca="1" si="9"/>
        <v>0</v>
      </c>
      <c r="J90" s="392">
        <f t="shared" ca="1" si="10"/>
        <v>0</v>
      </c>
      <c r="K90" s="395">
        <f t="shared" ca="1" si="11"/>
        <v>0</v>
      </c>
      <c r="L90" s="379" t="str">
        <f t="shared" ca="1" si="7"/>
        <v/>
      </c>
      <c r="M90" s="379"/>
      <c r="O90" s="410"/>
      <c r="P90" s="410"/>
      <c r="Q90" s="410"/>
      <c r="R90" s="410"/>
      <c r="S90" s="410"/>
      <c r="T90" s="480"/>
      <c r="U90" s="48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row>
    <row r="91" spans="1:69" s="142" customFormat="1" ht="40" customHeight="1" thickTop="1" x14ac:dyDescent="0.2">
      <c r="A91" s="338"/>
      <c r="B91" s="847" t="str">
        <f>IF($G$6="","補助対象経費合計",IF($G$6="消費税を補助対象に含めない","補助対象経費合計（税抜）","補助対象経費合計（税込）"))</f>
        <v>補助対象経費合計</v>
      </c>
      <c r="C91" s="848"/>
      <c r="D91" s="849"/>
      <c r="E91" s="474">
        <f>SUM(E85,E89,E90)</f>
        <v>0</v>
      </c>
      <c r="F91" s="399">
        <f t="shared" ref="F91:F127" ca="1" si="12">IF(H92&lt;6,1,0)</f>
        <v>0</v>
      </c>
      <c r="G91" s="370" t="str">
        <f ca="1">都道府県コード!M10</f>
        <v xml:space="preserve"> </v>
      </c>
      <c r="H91" s="382" t="str">
        <f ca="1">IF(G91=" ","-",COUNTIF('支援対象者(予定)一覧(別添４)'!$F$13:$F$262,L91))</f>
        <v>-</v>
      </c>
      <c r="I91" s="394">
        <f t="shared" ca="1" si="9"/>
        <v>0</v>
      </c>
      <c r="J91" s="392">
        <f t="shared" ca="1" si="10"/>
        <v>0</v>
      </c>
      <c r="K91" s="395">
        <f t="shared" ca="1" si="11"/>
        <v>0</v>
      </c>
      <c r="L91" s="379" t="str">
        <f t="shared" ca="1" si="7"/>
        <v/>
      </c>
      <c r="M91" s="379"/>
      <c r="O91" s="410"/>
      <c r="P91" s="410"/>
      <c r="Q91" s="410"/>
      <c r="R91" s="410"/>
      <c r="S91" s="410"/>
      <c r="T91" s="480"/>
      <c r="U91" s="48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0"/>
      <c r="AY91" s="410"/>
      <c r="AZ91" s="410"/>
      <c r="BA91" s="410"/>
      <c r="BB91" s="410"/>
      <c r="BC91" s="410"/>
      <c r="BD91" s="410"/>
      <c r="BE91" s="410"/>
      <c r="BF91" s="410"/>
      <c r="BG91" s="410"/>
      <c r="BH91" s="410"/>
      <c r="BI91" s="410"/>
      <c r="BJ91" s="410"/>
      <c r="BK91" s="410"/>
      <c r="BL91" s="410"/>
      <c r="BM91" s="410"/>
      <c r="BN91" s="410"/>
      <c r="BO91" s="410"/>
      <c r="BP91" s="410"/>
      <c r="BQ91" s="410"/>
    </row>
    <row r="92" spans="1:69" s="142" customFormat="1" ht="40" customHeight="1" x14ac:dyDescent="0.2">
      <c r="A92" s="338"/>
      <c r="C92" s="143"/>
      <c r="D92" s="143"/>
      <c r="E92" s="143"/>
      <c r="F92" s="399">
        <f t="shared" ca="1" si="12"/>
        <v>0</v>
      </c>
      <c r="G92" s="370" t="str">
        <f ca="1">都道府県コード!M11</f>
        <v xml:space="preserve"> </v>
      </c>
      <c r="H92" s="382" t="str">
        <f ca="1">IF(G92=" ","-",COUNTIF('支援対象者(予定)一覧(別添４)'!$F$13:$F$262,L92))</f>
        <v>-</v>
      </c>
      <c r="I92" s="394">
        <f t="shared" ca="1" si="9"/>
        <v>0</v>
      </c>
      <c r="J92" s="392">
        <f t="shared" ca="1" si="10"/>
        <v>0</v>
      </c>
      <c r="K92" s="395">
        <f t="shared" ca="1" si="11"/>
        <v>0</v>
      </c>
      <c r="L92" s="379" t="str">
        <f t="shared" ca="1" si="7"/>
        <v/>
      </c>
      <c r="M92" s="379"/>
      <c r="O92" s="410"/>
      <c r="P92" s="410"/>
      <c r="Q92" s="410"/>
      <c r="R92" s="410"/>
      <c r="S92" s="410"/>
      <c r="T92" s="480"/>
      <c r="U92" s="48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row>
    <row r="93" spans="1:69" s="142" customFormat="1" ht="40" customHeight="1" x14ac:dyDescent="0.2">
      <c r="A93" s="338"/>
      <c r="C93" s="143"/>
      <c r="D93" s="143"/>
      <c r="E93" s="143"/>
      <c r="F93" s="399">
        <f t="shared" ca="1" si="12"/>
        <v>0</v>
      </c>
      <c r="G93" s="370" t="str">
        <f ca="1">都道府県コード!M12</f>
        <v xml:space="preserve"> </v>
      </c>
      <c r="H93" s="382" t="str">
        <f ca="1">IF(G93=" ","-",COUNTIF('支援対象者(予定)一覧(別添４)'!$F$13:$F$262,L93))</f>
        <v>-</v>
      </c>
      <c r="I93" s="394">
        <f t="shared" ca="1" si="9"/>
        <v>0</v>
      </c>
      <c r="J93" s="392">
        <f t="shared" ca="1" si="10"/>
        <v>0</v>
      </c>
      <c r="K93" s="395">
        <f t="shared" ca="1" si="11"/>
        <v>0</v>
      </c>
      <c r="L93" s="379" t="str">
        <f t="shared" ca="1" si="7"/>
        <v/>
      </c>
      <c r="M93" s="379"/>
      <c r="O93" s="410"/>
      <c r="P93" s="410"/>
      <c r="Q93" s="410"/>
      <c r="R93" s="410"/>
      <c r="S93" s="410"/>
      <c r="T93" s="480"/>
      <c r="U93" s="48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c r="BM93" s="410"/>
      <c r="BN93" s="410"/>
      <c r="BO93" s="410"/>
      <c r="BP93" s="410"/>
      <c r="BQ93" s="410"/>
    </row>
    <row r="94" spans="1:69" ht="40" customHeight="1" x14ac:dyDescent="0.2">
      <c r="F94" s="399">
        <f t="shared" ca="1" si="12"/>
        <v>0</v>
      </c>
      <c r="G94" s="370" t="str">
        <f ca="1">都道府県コード!M13</f>
        <v xml:space="preserve"> </v>
      </c>
      <c r="H94" s="382" t="str">
        <f ca="1">IF(G94=" ","-",COUNTIF('支援対象者(予定)一覧(別添４)'!$F$13:$F$262,L94))</f>
        <v>-</v>
      </c>
      <c r="I94" s="394">
        <f t="shared" ca="1" si="9"/>
        <v>0</v>
      </c>
      <c r="J94" s="392">
        <f t="shared" ca="1" si="10"/>
        <v>0</v>
      </c>
      <c r="K94" s="395">
        <f t="shared" ca="1" si="11"/>
        <v>0</v>
      </c>
      <c r="L94" s="379" t="str">
        <f t="shared" ca="1" si="7"/>
        <v/>
      </c>
      <c r="M94" s="379"/>
    </row>
    <row r="95" spans="1:69" ht="40" customHeight="1" x14ac:dyDescent="0.2">
      <c r="F95" s="399">
        <f t="shared" ca="1" si="12"/>
        <v>0</v>
      </c>
      <c r="G95" s="370" t="str">
        <f ca="1">都道府県コード!M14</f>
        <v xml:space="preserve"> </v>
      </c>
      <c r="H95" s="382" t="str">
        <f ca="1">IF(G95=" ","-",COUNTIF('支援対象者(予定)一覧(別添４)'!$F$13:$F$262,L95))</f>
        <v>-</v>
      </c>
      <c r="I95" s="394">
        <f t="shared" ca="1" si="9"/>
        <v>0</v>
      </c>
      <c r="J95" s="392">
        <f t="shared" ca="1" si="10"/>
        <v>0</v>
      </c>
      <c r="K95" s="395">
        <f t="shared" ca="1" si="11"/>
        <v>0</v>
      </c>
      <c r="L95" s="379" t="str">
        <f t="shared" ca="1" si="7"/>
        <v/>
      </c>
      <c r="M95" s="379"/>
    </row>
    <row r="96" spans="1:69" ht="40" customHeight="1" x14ac:dyDescent="0.2">
      <c r="F96" s="399">
        <f t="shared" ca="1" si="12"/>
        <v>0</v>
      </c>
      <c r="G96" s="370" t="str">
        <f ca="1">都道府県コード!M15</f>
        <v xml:space="preserve"> </v>
      </c>
      <c r="H96" s="382" t="str">
        <f ca="1">IF(G96=" ","-",COUNTIF('支援対象者(予定)一覧(別添４)'!$F$13:$F$262,L96))</f>
        <v>-</v>
      </c>
      <c r="I96" s="394">
        <f t="shared" ca="1" si="9"/>
        <v>0</v>
      </c>
      <c r="J96" s="392">
        <f t="shared" ca="1" si="10"/>
        <v>0</v>
      </c>
      <c r="K96" s="395">
        <f t="shared" ca="1" si="11"/>
        <v>0</v>
      </c>
      <c r="L96" s="379" t="str">
        <f t="shared" ca="1" si="7"/>
        <v/>
      </c>
      <c r="M96" s="379"/>
    </row>
    <row r="97" spans="1:69" ht="40" customHeight="1" x14ac:dyDescent="0.2">
      <c r="F97" s="399">
        <f t="shared" ca="1" si="12"/>
        <v>0</v>
      </c>
      <c r="G97" s="370" t="str">
        <f ca="1">都道府県コード!M16</f>
        <v xml:space="preserve"> </v>
      </c>
      <c r="H97" s="382" t="str">
        <f ca="1">IF(G97=" ","-",COUNTIF('支援対象者(予定)一覧(別添４)'!$F$13:$F$262,L97))</f>
        <v>-</v>
      </c>
      <c r="I97" s="394">
        <f t="shared" ca="1" si="9"/>
        <v>0</v>
      </c>
      <c r="J97" s="392">
        <f t="shared" ca="1" si="10"/>
        <v>0</v>
      </c>
      <c r="K97" s="395">
        <f t="shared" ca="1" si="11"/>
        <v>0</v>
      </c>
      <c r="L97" s="379" t="str">
        <f t="shared" ca="1" si="7"/>
        <v/>
      </c>
      <c r="M97" s="379"/>
    </row>
    <row r="98" spans="1:69" ht="40" customHeight="1" x14ac:dyDescent="0.2">
      <c r="F98" s="399">
        <f t="shared" ca="1" si="12"/>
        <v>0</v>
      </c>
      <c r="G98" s="370" t="str">
        <f ca="1">都道府県コード!M17</f>
        <v xml:space="preserve"> </v>
      </c>
      <c r="H98" s="382" t="str">
        <f ca="1">IF(G98=" ","-",COUNTIF('支援対象者(予定)一覧(別添４)'!$F$13:$F$262,L98))</f>
        <v>-</v>
      </c>
      <c r="I98" s="394">
        <f t="shared" ca="1" si="9"/>
        <v>0</v>
      </c>
      <c r="J98" s="392">
        <f t="shared" ca="1" si="10"/>
        <v>0</v>
      </c>
      <c r="K98" s="395">
        <f t="shared" ca="1" si="11"/>
        <v>0</v>
      </c>
      <c r="L98" s="379" t="str">
        <f t="shared" ca="1" si="7"/>
        <v/>
      </c>
      <c r="M98" s="379"/>
    </row>
    <row r="99" spans="1:69" ht="40" customHeight="1" x14ac:dyDescent="0.2">
      <c r="F99" s="399">
        <f t="shared" ca="1" si="12"/>
        <v>0</v>
      </c>
      <c r="G99" s="370" t="str">
        <f ca="1">都道府県コード!M18</f>
        <v xml:space="preserve"> </v>
      </c>
      <c r="H99" s="382" t="str">
        <f ca="1">IF(G99=" ","-",COUNTIF('支援対象者(予定)一覧(別添４)'!$F$13:$F$262,L99))</f>
        <v>-</v>
      </c>
      <c r="I99" s="394">
        <f t="shared" ca="1" si="9"/>
        <v>0</v>
      </c>
      <c r="J99" s="392">
        <f t="shared" ca="1" si="10"/>
        <v>0</v>
      </c>
      <c r="K99" s="395">
        <f t="shared" ca="1" si="11"/>
        <v>0</v>
      </c>
      <c r="L99" s="379" t="str">
        <f t="shared" ca="1" si="7"/>
        <v/>
      </c>
      <c r="M99" s="379"/>
    </row>
    <row r="100" spans="1:69" ht="40" customHeight="1" x14ac:dyDescent="0.2">
      <c r="F100" s="399">
        <f t="shared" ca="1" si="12"/>
        <v>0</v>
      </c>
      <c r="G100" s="370" t="str">
        <f ca="1">都道府県コード!M19</f>
        <v xml:space="preserve"> </v>
      </c>
      <c r="H100" s="382" t="str">
        <f ca="1">IF(G100=" ","-",COUNTIF('支援対象者(予定)一覧(別添４)'!$F$13:$F$262,L100))</f>
        <v>-</v>
      </c>
      <c r="I100" s="394">
        <f t="shared" ca="1" si="9"/>
        <v>0</v>
      </c>
      <c r="J100" s="392">
        <f t="shared" ca="1" si="10"/>
        <v>0</v>
      </c>
      <c r="K100" s="395">
        <f t="shared" ca="1" si="11"/>
        <v>0</v>
      </c>
      <c r="L100" s="379" t="str">
        <f t="shared" ca="1" si="7"/>
        <v/>
      </c>
      <c r="M100" s="379"/>
    </row>
    <row r="101" spans="1:69" ht="40" customHeight="1" x14ac:dyDescent="0.2">
      <c r="F101" s="399">
        <f t="shared" ca="1" si="12"/>
        <v>0</v>
      </c>
      <c r="G101" s="370" t="str">
        <f ca="1">都道府県コード!M20</f>
        <v xml:space="preserve"> </v>
      </c>
      <c r="H101" s="382" t="str">
        <f ca="1">IF(G101=" ","-",COUNTIF('支援対象者(予定)一覧(別添４)'!$F$13:$F$262,L101))</f>
        <v>-</v>
      </c>
      <c r="I101" s="394">
        <f t="shared" ca="1" si="9"/>
        <v>0</v>
      </c>
      <c r="J101" s="392">
        <f t="shared" ca="1" si="10"/>
        <v>0</v>
      </c>
      <c r="K101" s="395">
        <f t="shared" ca="1" si="11"/>
        <v>0</v>
      </c>
      <c r="L101" s="379" t="str">
        <f t="shared" ca="1" si="7"/>
        <v/>
      </c>
      <c r="M101" s="379"/>
    </row>
    <row r="102" spans="1:69" s="349" customFormat="1" ht="40" customHeight="1" x14ac:dyDescent="0.2">
      <c r="A102" s="325"/>
      <c r="B102" s="39"/>
      <c r="C102" s="93"/>
      <c r="D102" s="93"/>
      <c r="E102" s="93"/>
      <c r="F102" s="399">
        <f t="shared" ca="1" si="12"/>
        <v>0</v>
      </c>
      <c r="G102" s="370" t="str">
        <f ca="1">都道府県コード!M21</f>
        <v xml:space="preserve"> </v>
      </c>
      <c r="H102" s="382" t="str">
        <f ca="1">IF(G102=" ","-",COUNTIF('支援対象者(予定)一覧(別添４)'!$F$13:$F$262,L102))</f>
        <v>-</v>
      </c>
      <c r="I102" s="394">
        <f t="shared" ca="1" si="9"/>
        <v>0</v>
      </c>
      <c r="J102" s="392">
        <f t="shared" ca="1" si="10"/>
        <v>0</v>
      </c>
      <c r="K102" s="395">
        <f t="shared" ca="1" si="11"/>
        <v>0</v>
      </c>
      <c r="L102" s="379" t="str">
        <f t="shared" ca="1" si="7"/>
        <v/>
      </c>
      <c r="M102" s="379"/>
      <c r="O102" s="409"/>
      <c r="P102" s="409"/>
      <c r="Q102" s="411"/>
      <c r="R102" s="411"/>
      <c r="S102" s="411"/>
      <c r="T102" s="484"/>
      <c r="U102" s="484"/>
      <c r="V102" s="411"/>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c r="AY102" s="409"/>
      <c r="AZ102" s="409"/>
      <c r="BA102" s="409"/>
      <c r="BB102" s="409"/>
      <c r="BC102" s="409"/>
      <c r="BD102" s="409"/>
      <c r="BE102" s="409"/>
      <c r="BF102" s="409"/>
      <c r="BG102" s="409"/>
      <c r="BH102" s="409"/>
      <c r="BI102" s="409"/>
      <c r="BJ102" s="409"/>
      <c r="BK102" s="409"/>
      <c r="BL102" s="409"/>
      <c r="BM102" s="409"/>
      <c r="BN102" s="409"/>
      <c r="BO102" s="409"/>
      <c r="BP102" s="409"/>
      <c r="BQ102" s="409"/>
    </row>
    <row r="103" spans="1:69" s="349" customFormat="1" ht="40" customHeight="1" x14ac:dyDescent="0.2">
      <c r="A103" s="325"/>
      <c r="B103" s="39"/>
      <c r="C103" s="93"/>
      <c r="D103" s="93"/>
      <c r="E103" s="93"/>
      <c r="F103" s="399">
        <f t="shared" ca="1" si="12"/>
        <v>0</v>
      </c>
      <c r="G103" s="370" t="str">
        <f ca="1">都道府県コード!M22</f>
        <v xml:space="preserve"> </v>
      </c>
      <c r="H103" s="382" t="str">
        <f ca="1">IF(G103=" ","-",COUNTIF('支援対象者(予定)一覧(別添４)'!$F$13:$F$262,L103))</f>
        <v>-</v>
      </c>
      <c r="I103" s="394">
        <f t="shared" ca="1" si="9"/>
        <v>0</v>
      </c>
      <c r="J103" s="392">
        <f t="shared" ca="1" si="10"/>
        <v>0</v>
      </c>
      <c r="K103" s="395">
        <f t="shared" ca="1" si="11"/>
        <v>0</v>
      </c>
      <c r="L103" s="379" t="str">
        <f t="shared" ca="1" si="7"/>
        <v/>
      </c>
      <c r="M103" s="380"/>
      <c r="O103" s="409"/>
      <c r="P103" s="409"/>
      <c r="Q103" s="411"/>
      <c r="R103" s="411"/>
      <c r="S103" s="411"/>
      <c r="T103" s="484"/>
      <c r="U103" s="484"/>
      <c r="V103" s="411"/>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09"/>
      <c r="BL103" s="409"/>
      <c r="BM103" s="409"/>
      <c r="BN103" s="409"/>
      <c r="BO103" s="409"/>
      <c r="BP103" s="409"/>
      <c r="BQ103" s="409"/>
    </row>
    <row r="104" spans="1:69" ht="40" customHeight="1" x14ac:dyDescent="0.2">
      <c r="F104" s="399">
        <f t="shared" ca="1" si="12"/>
        <v>0</v>
      </c>
      <c r="G104" s="370" t="str">
        <f ca="1">都道府県コード!M23</f>
        <v xml:space="preserve"> </v>
      </c>
      <c r="H104" s="382" t="str">
        <f ca="1">IF(G104=" ","-",COUNTIF('支援対象者(予定)一覧(別添４)'!$F$13:$F$262,L104))</f>
        <v>-</v>
      </c>
      <c r="I104" s="394">
        <f t="shared" ca="1" si="9"/>
        <v>0</v>
      </c>
      <c r="J104" s="392">
        <f t="shared" ca="1" si="10"/>
        <v>0</v>
      </c>
      <c r="K104" s="395">
        <f t="shared" ca="1" si="11"/>
        <v>0</v>
      </c>
      <c r="L104" s="379" t="str">
        <f t="shared" ca="1" si="7"/>
        <v/>
      </c>
      <c r="M104" s="379"/>
    </row>
    <row r="105" spans="1:69" ht="40" customHeight="1" x14ac:dyDescent="0.2">
      <c r="F105" s="399">
        <f t="shared" ca="1" si="12"/>
        <v>0</v>
      </c>
      <c r="G105" s="370" t="str">
        <f ca="1">都道府県コード!M24</f>
        <v xml:space="preserve"> </v>
      </c>
      <c r="H105" s="382" t="str">
        <f ca="1">IF(G105=" ","-",COUNTIF('支援対象者(予定)一覧(別添４)'!$F$13:$F$262,L105))</f>
        <v>-</v>
      </c>
      <c r="I105" s="394">
        <f t="shared" ca="1" si="9"/>
        <v>0</v>
      </c>
      <c r="J105" s="392">
        <f t="shared" ca="1" si="10"/>
        <v>0</v>
      </c>
      <c r="K105" s="395">
        <f t="shared" ca="1" si="11"/>
        <v>0</v>
      </c>
      <c r="L105" s="379" t="str">
        <f t="shared" ca="1" si="7"/>
        <v/>
      </c>
      <c r="M105" s="379"/>
    </row>
    <row r="106" spans="1:69" ht="40" customHeight="1" x14ac:dyDescent="0.2">
      <c r="F106" s="399">
        <f t="shared" ca="1" si="12"/>
        <v>0</v>
      </c>
      <c r="G106" s="370" t="str">
        <f ca="1">都道府県コード!M25</f>
        <v xml:space="preserve"> </v>
      </c>
      <c r="H106" s="382" t="str">
        <f ca="1">IF(G106=" ","-",COUNTIF('支援対象者(予定)一覧(別添４)'!$F$13:$F$262,L106))</f>
        <v>-</v>
      </c>
      <c r="I106" s="394">
        <f t="shared" ca="1" si="9"/>
        <v>0</v>
      </c>
      <c r="J106" s="392">
        <f t="shared" ca="1" si="10"/>
        <v>0</v>
      </c>
      <c r="K106" s="395">
        <f t="shared" ca="1" si="11"/>
        <v>0</v>
      </c>
      <c r="L106" s="379" t="str">
        <f t="shared" ca="1" si="7"/>
        <v/>
      </c>
      <c r="M106" s="379"/>
    </row>
    <row r="107" spans="1:69" ht="40" customHeight="1" x14ac:dyDescent="0.2">
      <c r="F107" s="399">
        <f t="shared" ca="1" si="12"/>
        <v>0</v>
      </c>
      <c r="G107" s="370" t="str">
        <f ca="1">都道府県コード!M26</f>
        <v xml:space="preserve"> </v>
      </c>
      <c r="H107" s="382" t="str">
        <f ca="1">IF(G107=" ","-",COUNTIF('支援対象者(予定)一覧(別添４)'!$F$13:$F$262,L107))</f>
        <v>-</v>
      </c>
      <c r="I107" s="394">
        <f t="shared" ca="1" si="9"/>
        <v>0</v>
      </c>
      <c r="J107" s="392">
        <f t="shared" ca="1" si="10"/>
        <v>0</v>
      </c>
      <c r="K107" s="395">
        <f t="shared" ca="1" si="11"/>
        <v>0</v>
      </c>
      <c r="L107" s="379" t="str">
        <f t="shared" ca="1" si="7"/>
        <v/>
      </c>
      <c r="M107" s="379"/>
    </row>
    <row r="108" spans="1:69" ht="40" customHeight="1" x14ac:dyDescent="0.2">
      <c r="F108" s="399">
        <f t="shared" ca="1" si="12"/>
        <v>0</v>
      </c>
      <c r="G108" s="370" t="str">
        <f ca="1">都道府県コード!M27</f>
        <v xml:space="preserve"> </v>
      </c>
      <c r="H108" s="382" t="str">
        <f ca="1">IF(G108=" ","-",COUNTIF('支援対象者(予定)一覧(別添４)'!$F$13:$F$262,L108))</f>
        <v>-</v>
      </c>
      <c r="I108" s="394">
        <f t="shared" ca="1" si="9"/>
        <v>0</v>
      </c>
      <c r="J108" s="392">
        <f t="shared" ca="1" si="10"/>
        <v>0</v>
      </c>
      <c r="K108" s="395">
        <f t="shared" ca="1" si="11"/>
        <v>0</v>
      </c>
      <c r="L108" s="379" t="str">
        <f t="shared" ca="1" si="7"/>
        <v/>
      </c>
      <c r="M108" s="379"/>
    </row>
    <row r="109" spans="1:69" ht="40" customHeight="1" x14ac:dyDescent="0.2">
      <c r="F109" s="399">
        <f t="shared" ca="1" si="12"/>
        <v>0</v>
      </c>
      <c r="G109" s="370" t="str">
        <f ca="1">都道府県コード!M28</f>
        <v xml:space="preserve"> </v>
      </c>
      <c r="H109" s="382" t="str">
        <f ca="1">IF(G109=" ","-",COUNTIF('支援対象者(予定)一覧(別添４)'!$F$13:$F$262,L109))</f>
        <v>-</v>
      </c>
      <c r="I109" s="394">
        <f t="shared" ca="1" si="9"/>
        <v>0</v>
      </c>
      <c r="J109" s="392">
        <f t="shared" ca="1" si="10"/>
        <v>0</v>
      </c>
      <c r="K109" s="395">
        <f t="shared" ca="1" si="11"/>
        <v>0</v>
      </c>
      <c r="L109" s="379" t="str">
        <f t="shared" ca="1" si="7"/>
        <v/>
      </c>
      <c r="M109" s="379"/>
    </row>
    <row r="110" spans="1:69" ht="40" customHeight="1" x14ac:dyDescent="0.2">
      <c r="F110" s="399">
        <f t="shared" ca="1" si="12"/>
        <v>0</v>
      </c>
      <c r="G110" s="370" t="str">
        <f ca="1">都道府県コード!M29</f>
        <v xml:space="preserve"> </v>
      </c>
      <c r="H110" s="382" t="str">
        <f ca="1">IF(G110=" ","-",COUNTIF('支援対象者(予定)一覧(別添４)'!$F$13:$F$262,L110))</f>
        <v>-</v>
      </c>
      <c r="I110" s="394">
        <f t="shared" ca="1" si="9"/>
        <v>0</v>
      </c>
      <c r="J110" s="392">
        <f t="shared" ca="1" si="10"/>
        <v>0</v>
      </c>
      <c r="K110" s="395">
        <f t="shared" ca="1" si="11"/>
        <v>0</v>
      </c>
      <c r="L110" s="379" t="str">
        <f t="shared" ca="1" si="7"/>
        <v/>
      </c>
      <c r="M110" s="379"/>
    </row>
    <row r="111" spans="1:69" ht="40" customHeight="1" x14ac:dyDescent="0.2">
      <c r="F111" s="399">
        <f t="shared" ca="1" si="12"/>
        <v>0</v>
      </c>
      <c r="G111" s="370" t="str">
        <f ca="1">都道府県コード!M30</f>
        <v xml:space="preserve"> </v>
      </c>
      <c r="H111" s="382" t="str">
        <f ca="1">IF(G111=" ","-",COUNTIF('支援対象者(予定)一覧(別添４)'!$F$13:$F$262,L111))</f>
        <v>-</v>
      </c>
      <c r="I111" s="394">
        <f t="shared" ca="1" si="9"/>
        <v>0</v>
      </c>
      <c r="J111" s="392">
        <f t="shared" ca="1" si="10"/>
        <v>0</v>
      </c>
      <c r="K111" s="395">
        <f t="shared" ca="1" si="11"/>
        <v>0</v>
      </c>
      <c r="L111" s="379" t="str">
        <f t="shared" ca="1" si="7"/>
        <v/>
      </c>
      <c r="M111" s="379"/>
    </row>
    <row r="112" spans="1:69" ht="40" customHeight="1" x14ac:dyDescent="0.2">
      <c r="F112" s="399">
        <f t="shared" ca="1" si="12"/>
        <v>0</v>
      </c>
      <c r="G112" s="370" t="str">
        <f ca="1">都道府県コード!M31</f>
        <v xml:space="preserve"> </v>
      </c>
      <c r="H112" s="382" t="str">
        <f ca="1">IF(G112=" ","-",COUNTIF('支援対象者(予定)一覧(別添４)'!$F$13:$F$262,L112))</f>
        <v>-</v>
      </c>
      <c r="I112" s="394">
        <f t="shared" ca="1" si="9"/>
        <v>0</v>
      </c>
      <c r="J112" s="392">
        <f t="shared" ca="1" si="10"/>
        <v>0</v>
      </c>
      <c r="K112" s="395">
        <f t="shared" ca="1" si="11"/>
        <v>0</v>
      </c>
      <c r="L112" s="379" t="str">
        <f t="shared" ca="1" si="7"/>
        <v/>
      </c>
      <c r="M112" s="379"/>
    </row>
    <row r="113" spans="1:69" ht="40" customHeight="1" x14ac:dyDescent="0.2">
      <c r="F113" s="399">
        <f t="shared" ca="1" si="12"/>
        <v>0</v>
      </c>
      <c r="G113" s="370" t="str">
        <f ca="1">都道府県コード!M32</f>
        <v xml:space="preserve"> </v>
      </c>
      <c r="H113" s="382" t="str">
        <f ca="1">IF(G113=" ","-",COUNTIF('支援対象者(予定)一覧(別添４)'!$F$13:$F$262,L113))</f>
        <v>-</v>
      </c>
      <c r="I113" s="394">
        <f t="shared" ca="1" si="9"/>
        <v>0</v>
      </c>
      <c r="J113" s="392">
        <f t="shared" ca="1" si="10"/>
        <v>0</v>
      </c>
      <c r="K113" s="395">
        <f t="shared" ca="1" si="11"/>
        <v>0</v>
      </c>
      <c r="L113" s="379" t="str">
        <f t="shared" ca="1" si="7"/>
        <v/>
      </c>
      <c r="M113" s="379"/>
    </row>
    <row r="114" spans="1:69" s="349" customFormat="1" ht="40" customHeight="1" x14ac:dyDescent="0.2">
      <c r="A114" s="325"/>
      <c r="B114" s="39"/>
      <c r="C114" s="93"/>
      <c r="D114" s="93"/>
      <c r="E114" s="93"/>
      <c r="F114" s="399">
        <f t="shared" ca="1" si="12"/>
        <v>0</v>
      </c>
      <c r="G114" s="370" t="str">
        <f ca="1">都道府県コード!M33</f>
        <v xml:space="preserve"> </v>
      </c>
      <c r="H114" s="382" t="str">
        <f ca="1">IF(G114=" ","-",COUNTIF('支援対象者(予定)一覧(別添４)'!$F$13:$F$262,L114))</f>
        <v>-</v>
      </c>
      <c r="I114" s="394">
        <f t="shared" ca="1" si="9"/>
        <v>0</v>
      </c>
      <c r="J114" s="392">
        <f t="shared" ca="1" si="10"/>
        <v>0</v>
      </c>
      <c r="K114" s="395">
        <f t="shared" ca="1" si="11"/>
        <v>0</v>
      </c>
      <c r="L114" s="379" t="str">
        <f t="shared" ca="1" si="7"/>
        <v/>
      </c>
      <c r="M114" s="379"/>
      <c r="O114" s="409"/>
      <c r="P114" s="409"/>
      <c r="Q114" s="411"/>
      <c r="R114" s="411"/>
      <c r="S114" s="411"/>
      <c r="T114" s="484"/>
      <c r="U114" s="484"/>
      <c r="V114" s="411"/>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9"/>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row>
    <row r="115" spans="1:69" s="349" customFormat="1" ht="40" customHeight="1" x14ac:dyDescent="0.2">
      <c r="A115" s="325"/>
      <c r="B115" s="39"/>
      <c r="C115" s="93"/>
      <c r="D115" s="93"/>
      <c r="E115" s="93"/>
      <c r="F115" s="399">
        <f t="shared" ca="1" si="12"/>
        <v>0</v>
      </c>
      <c r="G115" s="370" t="str">
        <f ca="1">都道府県コード!M34</f>
        <v xml:space="preserve"> </v>
      </c>
      <c r="H115" s="382" t="str">
        <f ca="1">IF(G115=" ","-",COUNTIF('支援対象者(予定)一覧(別添４)'!$F$13:$F$262,L115))</f>
        <v>-</v>
      </c>
      <c r="I115" s="394">
        <f t="shared" ca="1" si="9"/>
        <v>0</v>
      </c>
      <c r="J115" s="392">
        <f t="shared" ca="1" si="10"/>
        <v>0</v>
      </c>
      <c r="K115" s="395">
        <f t="shared" ca="1" si="11"/>
        <v>0</v>
      </c>
      <c r="L115" s="379" t="str">
        <f t="shared" ca="1" si="7"/>
        <v/>
      </c>
      <c r="M115" s="379"/>
      <c r="O115" s="409"/>
      <c r="P115" s="409"/>
      <c r="Q115" s="411"/>
      <c r="R115" s="411"/>
      <c r="S115" s="411"/>
      <c r="T115" s="484"/>
      <c r="U115" s="484"/>
      <c r="V115" s="411"/>
      <c r="W115" s="409"/>
      <c r="X115" s="409"/>
      <c r="Y115" s="409"/>
      <c r="Z115" s="409"/>
      <c r="AA115" s="409"/>
      <c r="AB115" s="409"/>
      <c r="AC115" s="409"/>
      <c r="AD115" s="409"/>
      <c r="AE115" s="409"/>
      <c r="AF115" s="409"/>
      <c r="AG115" s="409"/>
      <c r="AH115" s="409"/>
      <c r="AI115" s="409"/>
      <c r="AJ115" s="409"/>
      <c r="AK115" s="409"/>
      <c r="AL115" s="409"/>
      <c r="AM115" s="409"/>
      <c r="AN115" s="409"/>
      <c r="AO115" s="409"/>
      <c r="AP115" s="409"/>
      <c r="AQ115" s="409"/>
      <c r="AR115" s="409"/>
      <c r="AS115" s="409"/>
      <c r="AT115" s="409"/>
      <c r="AU115" s="409"/>
      <c r="AV115" s="409"/>
      <c r="AW115" s="409"/>
      <c r="AX115" s="409"/>
      <c r="AY115" s="409"/>
      <c r="AZ115" s="409"/>
      <c r="BA115" s="409"/>
      <c r="BB115" s="409"/>
      <c r="BC115" s="409"/>
      <c r="BD115" s="409"/>
      <c r="BE115" s="409"/>
      <c r="BF115" s="409"/>
      <c r="BG115" s="409"/>
      <c r="BH115" s="409"/>
      <c r="BI115" s="409"/>
      <c r="BJ115" s="409"/>
      <c r="BK115" s="409"/>
      <c r="BL115" s="409"/>
      <c r="BM115" s="409"/>
      <c r="BN115" s="409"/>
      <c r="BO115" s="409"/>
      <c r="BP115" s="409"/>
      <c r="BQ115" s="409"/>
    </row>
    <row r="116" spans="1:69" s="349" customFormat="1" ht="40" customHeight="1" x14ac:dyDescent="0.2">
      <c r="A116" s="325"/>
      <c r="B116" s="39"/>
      <c r="C116" s="93"/>
      <c r="D116" s="93"/>
      <c r="E116" s="93"/>
      <c r="F116" s="399">
        <f t="shared" ca="1" si="12"/>
        <v>0</v>
      </c>
      <c r="G116" s="370" t="str">
        <f ca="1">都道府県コード!M35</f>
        <v xml:space="preserve"> </v>
      </c>
      <c r="H116" s="382" t="str">
        <f ca="1">IF(G116=" ","-",COUNTIF('支援対象者(予定)一覧(別添４)'!$F$13:$F$262,L116))</f>
        <v>-</v>
      </c>
      <c r="I116" s="394">
        <f t="shared" ca="1" si="9"/>
        <v>0</v>
      </c>
      <c r="J116" s="392">
        <f t="shared" ca="1" si="10"/>
        <v>0</v>
      </c>
      <c r="K116" s="395">
        <f t="shared" ca="1" si="11"/>
        <v>0</v>
      </c>
      <c r="L116" s="379" t="str">
        <f t="shared" ca="1" si="7"/>
        <v/>
      </c>
      <c r="M116" s="379"/>
      <c r="O116" s="409"/>
      <c r="P116" s="409"/>
      <c r="Q116" s="411"/>
      <c r="R116" s="411"/>
      <c r="S116" s="411"/>
      <c r="T116" s="484"/>
      <c r="U116" s="484"/>
      <c r="V116" s="411"/>
      <c r="W116" s="409"/>
      <c r="X116" s="409"/>
      <c r="Y116" s="409"/>
      <c r="Z116" s="409"/>
      <c r="AA116" s="409"/>
      <c r="AB116" s="409"/>
      <c r="AC116" s="409"/>
      <c r="AD116" s="409"/>
      <c r="AE116" s="409"/>
      <c r="AF116" s="409"/>
      <c r="AG116" s="409"/>
      <c r="AH116" s="409"/>
      <c r="AI116" s="409"/>
      <c r="AJ116" s="409"/>
      <c r="AK116" s="409"/>
      <c r="AL116" s="409"/>
      <c r="AM116" s="409"/>
      <c r="AN116" s="409"/>
      <c r="AO116" s="409"/>
      <c r="AP116" s="409"/>
      <c r="AQ116" s="409"/>
      <c r="AR116" s="409"/>
      <c r="AS116" s="409"/>
      <c r="AT116" s="409"/>
      <c r="AU116" s="409"/>
      <c r="AV116" s="409"/>
      <c r="AW116" s="409"/>
      <c r="AX116" s="409"/>
      <c r="AY116" s="409"/>
      <c r="AZ116" s="409"/>
      <c r="BA116" s="409"/>
      <c r="BB116" s="409"/>
      <c r="BC116" s="409"/>
      <c r="BD116" s="409"/>
      <c r="BE116" s="409"/>
      <c r="BF116" s="409"/>
      <c r="BG116" s="409"/>
      <c r="BH116" s="409"/>
      <c r="BI116" s="409"/>
      <c r="BJ116" s="409"/>
      <c r="BK116" s="409"/>
      <c r="BL116" s="409"/>
      <c r="BM116" s="409"/>
      <c r="BN116" s="409"/>
      <c r="BO116" s="409"/>
      <c r="BP116" s="409"/>
      <c r="BQ116" s="409"/>
    </row>
    <row r="117" spans="1:69" s="349" customFormat="1" ht="40" customHeight="1" x14ac:dyDescent="0.2">
      <c r="A117" s="325"/>
      <c r="B117" s="39"/>
      <c r="C117" s="93"/>
      <c r="D117" s="93"/>
      <c r="E117" s="93"/>
      <c r="F117" s="399">
        <f t="shared" ca="1" si="12"/>
        <v>0</v>
      </c>
      <c r="G117" s="370" t="str">
        <f ca="1">都道府県コード!M36</f>
        <v xml:space="preserve"> </v>
      </c>
      <c r="H117" s="382" t="str">
        <f ca="1">IF(G117=" ","-",COUNTIF('支援対象者(予定)一覧(別添４)'!$F$13:$F$262,L117))</f>
        <v>-</v>
      </c>
      <c r="I117" s="394">
        <f t="shared" ca="1" si="9"/>
        <v>0</v>
      </c>
      <c r="J117" s="392">
        <f t="shared" ca="1" si="10"/>
        <v>0</v>
      </c>
      <c r="K117" s="395">
        <f t="shared" ca="1" si="11"/>
        <v>0</v>
      </c>
      <c r="L117" s="379" t="str">
        <f t="shared" ca="1" si="7"/>
        <v/>
      </c>
      <c r="M117" s="379"/>
      <c r="O117" s="409"/>
      <c r="P117" s="409"/>
      <c r="Q117" s="411"/>
      <c r="R117" s="411"/>
      <c r="S117" s="411"/>
      <c r="T117" s="484"/>
      <c r="U117" s="484"/>
      <c r="V117" s="411"/>
      <c r="W117" s="409"/>
      <c r="X117" s="409"/>
      <c r="Y117" s="409"/>
      <c r="Z117" s="409"/>
      <c r="AA117" s="409"/>
      <c r="AB117" s="409"/>
      <c r="AC117" s="409"/>
      <c r="AD117" s="409"/>
      <c r="AE117" s="409"/>
      <c r="AF117" s="409"/>
      <c r="AG117" s="409"/>
      <c r="AH117" s="409"/>
      <c r="AI117" s="409"/>
      <c r="AJ117" s="409"/>
      <c r="AK117" s="409"/>
      <c r="AL117" s="409"/>
      <c r="AM117" s="409"/>
      <c r="AN117" s="409"/>
      <c r="AO117" s="409"/>
      <c r="AP117" s="409"/>
      <c r="AQ117" s="409"/>
      <c r="AR117" s="409"/>
      <c r="AS117" s="409"/>
      <c r="AT117" s="409"/>
      <c r="AU117" s="409"/>
      <c r="AV117" s="409"/>
      <c r="AW117" s="409"/>
      <c r="AX117" s="409"/>
      <c r="AY117" s="409"/>
      <c r="AZ117" s="409"/>
      <c r="BA117" s="409"/>
      <c r="BB117" s="409"/>
      <c r="BC117" s="409"/>
      <c r="BD117" s="409"/>
      <c r="BE117" s="409"/>
      <c r="BF117" s="409"/>
      <c r="BG117" s="409"/>
      <c r="BH117" s="409"/>
      <c r="BI117" s="409"/>
      <c r="BJ117" s="409"/>
      <c r="BK117" s="409"/>
      <c r="BL117" s="409"/>
      <c r="BM117" s="409"/>
      <c r="BN117" s="409"/>
      <c r="BO117" s="409"/>
      <c r="BP117" s="409"/>
      <c r="BQ117" s="409"/>
    </row>
    <row r="118" spans="1:69" s="349" customFormat="1" ht="40" customHeight="1" x14ac:dyDescent="0.2">
      <c r="A118" s="325"/>
      <c r="B118" s="39"/>
      <c r="C118" s="93"/>
      <c r="D118" s="93"/>
      <c r="E118" s="93"/>
      <c r="F118" s="399">
        <f t="shared" ca="1" si="12"/>
        <v>0</v>
      </c>
      <c r="G118" s="370" t="str">
        <f ca="1">都道府県コード!M37</f>
        <v xml:space="preserve"> </v>
      </c>
      <c r="H118" s="382" t="str">
        <f ca="1">IF(G118=" ","-",COUNTIF('支援対象者(予定)一覧(別添４)'!$F$13:$F$262,L118))</f>
        <v>-</v>
      </c>
      <c r="I118" s="394">
        <f t="shared" ca="1" si="9"/>
        <v>0</v>
      </c>
      <c r="J118" s="392">
        <f t="shared" ca="1" si="10"/>
        <v>0</v>
      </c>
      <c r="K118" s="395">
        <f t="shared" ca="1" si="11"/>
        <v>0</v>
      </c>
      <c r="L118" s="379" t="str">
        <f t="shared" ca="1" si="7"/>
        <v/>
      </c>
      <c r="M118" s="380"/>
      <c r="O118" s="409"/>
      <c r="P118" s="409"/>
      <c r="Q118" s="411"/>
      <c r="R118" s="411"/>
      <c r="S118" s="411"/>
      <c r="T118" s="484"/>
      <c r="U118" s="484"/>
      <c r="V118" s="411"/>
      <c r="W118" s="409"/>
      <c r="X118" s="409"/>
      <c r="Y118" s="409"/>
      <c r="Z118" s="409"/>
      <c r="AA118" s="409"/>
      <c r="AB118" s="409"/>
      <c r="AC118" s="409"/>
      <c r="AD118" s="409"/>
      <c r="AE118" s="409"/>
      <c r="AF118" s="409"/>
      <c r="AG118" s="409"/>
      <c r="AH118" s="409"/>
      <c r="AI118" s="409"/>
      <c r="AJ118" s="409"/>
      <c r="AK118" s="409"/>
      <c r="AL118" s="409"/>
      <c r="AM118" s="409"/>
      <c r="AN118" s="409"/>
      <c r="AO118" s="409"/>
      <c r="AP118" s="409"/>
      <c r="AQ118" s="409"/>
      <c r="AR118" s="409"/>
      <c r="AS118" s="409"/>
      <c r="AT118" s="409"/>
      <c r="AU118" s="409"/>
      <c r="AV118" s="409"/>
      <c r="AW118" s="409"/>
      <c r="AX118" s="409"/>
      <c r="AY118" s="409"/>
      <c r="AZ118" s="409"/>
      <c r="BA118" s="409"/>
      <c r="BB118" s="409"/>
      <c r="BC118" s="409"/>
      <c r="BD118" s="409"/>
      <c r="BE118" s="409"/>
      <c r="BF118" s="409"/>
      <c r="BG118" s="409"/>
      <c r="BH118" s="409"/>
      <c r="BI118" s="409"/>
      <c r="BJ118" s="409"/>
      <c r="BK118" s="409"/>
      <c r="BL118" s="409"/>
      <c r="BM118" s="409"/>
      <c r="BN118" s="409"/>
      <c r="BO118" s="409"/>
      <c r="BP118" s="409"/>
      <c r="BQ118" s="409"/>
    </row>
    <row r="119" spans="1:69" s="349" customFormat="1" ht="40" customHeight="1" x14ac:dyDescent="0.2">
      <c r="A119" s="325"/>
      <c r="B119" s="39"/>
      <c r="C119" s="93"/>
      <c r="D119" s="93"/>
      <c r="E119" s="93"/>
      <c r="F119" s="399">
        <f t="shared" ca="1" si="12"/>
        <v>0</v>
      </c>
      <c r="G119" s="370" t="str">
        <f ca="1">都道府県コード!M38</f>
        <v xml:space="preserve"> </v>
      </c>
      <c r="H119" s="382" t="str">
        <f ca="1">IF(G119=" ","-",COUNTIF('支援対象者(予定)一覧(別添４)'!$F$13:$F$262,L119))</f>
        <v>-</v>
      </c>
      <c r="I119" s="394">
        <f t="shared" ca="1" si="9"/>
        <v>0</v>
      </c>
      <c r="J119" s="392">
        <f t="shared" ca="1" si="10"/>
        <v>0</v>
      </c>
      <c r="K119" s="395">
        <f t="shared" ca="1" si="11"/>
        <v>0</v>
      </c>
      <c r="L119" s="379" t="str">
        <f t="shared" ca="1" si="7"/>
        <v/>
      </c>
      <c r="M119" s="379"/>
      <c r="O119" s="409"/>
      <c r="P119" s="409"/>
      <c r="Q119" s="411"/>
      <c r="R119" s="411"/>
      <c r="S119" s="411"/>
      <c r="T119" s="484"/>
      <c r="U119" s="484"/>
      <c r="V119" s="411"/>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09"/>
      <c r="AR119" s="409"/>
      <c r="AS119" s="409"/>
      <c r="AT119" s="409"/>
      <c r="AU119" s="409"/>
      <c r="AV119" s="409"/>
      <c r="AW119" s="409"/>
      <c r="AX119" s="409"/>
      <c r="AY119" s="409"/>
      <c r="AZ119" s="409"/>
      <c r="BA119" s="409"/>
      <c r="BB119" s="409"/>
      <c r="BC119" s="409"/>
      <c r="BD119" s="409"/>
      <c r="BE119" s="409"/>
      <c r="BF119" s="409"/>
      <c r="BG119" s="409"/>
      <c r="BH119" s="409"/>
      <c r="BI119" s="409"/>
      <c r="BJ119" s="409"/>
      <c r="BK119" s="409"/>
      <c r="BL119" s="409"/>
      <c r="BM119" s="409"/>
      <c r="BN119" s="409"/>
      <c r="BO119" s="409"/>
      <c r="BP119" s="409"/>
      <c r="BQ119" s="409"/>
    </row>
    <row r="120" spans="1:69" s="349" customFormat="1" ht="40" customHeight="1" x14ac:dyDescent="0.2">
      <c r="A120" s="325"/>
      <c r="B120" s="39"/>
      <c r="C120" s="93"/>
      <c r="D120" s="93"/>
      <c r="E120" s="93"/>
      <c r="F120" s="399">
        <f t="shared" ca="1" si="12"/>
        <v>0</v>
      </c>
      <c r="G120" s="370" t="str">
        <f ca="1">都道府県コード!M39</f>
        <v xml:space="preserve"> </v>
      </c>
      <c r="H120" s="382" t="str">
        <f ca="1">IF(G120=" ","-",COUNTIF('支援対象者(予定)一覧(別添４)'!$F$13:$F$262,L120))</f>
        <v>-</v>
      </c>
      <c r="I120" s="394">
        <f t="shared" ca="1" si="9"/>
        <v>0</v>
      </c>
      <c r="J120" s="392">
        <f t="shared" ca="1" si="10"/>
        <v>0</v>
      </c>
      <c r="K120" s="395">
        <f t="shared" ca="1" si="11"/>
        <v>0</v>
      </c>
      <c r="L120" s="379" t="str">
        <f t="shared" ca="1" si="7"/>
        <v/>
      </c>
      <c r="M120" s="379"/>
      <c r="O120" s="409"/>
      <c r="P120" s="409"/>
      <c r="Q120" s="411"/>
      <c r="R120" s="411"/>
      <c r="S120" s="411"/>
      <c r="T120" s="484"/>
      <c r="U120" s="484"/>
      <c r="V120" s="411"/>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09"/>
      <c r="AR120" s="409"/>
      <c r="AS120" s="409"/>
      <c r="AT120" s="409"/>
      <c r="AU120" s="409"/>
      <c r="AV120" s="409"/>
      <c r="AW120" s="409"/>
      <c r="AX120" s="409"/>
      <c r="AY120" s="409"/>
      <c r="AZ120" s="409"/>
      <c r="BA120" s="409"/>
      <c r="BB120" s="409"/>
      <c r="BC120" s="409"/>
      <c r="BD120" s="409"/>
      <c r="BE120" s="409"/>
      <c r="BF120" s="409"/>
      <c r="BG120" s="409"/>
      <c r="BH120" s="409"/>
      <c r="BI120" s="409"/>
      <c r="BJ120" s="409"/>
      <c r="BK120" s="409"/>
      <c r="BL120" s="409"/>
      <c r="BM120" s="409"/>
      <c r="BN120" s="409"/>
      <c r="BO120" s="409"/>
      <c r="BP120" s="409"/>
      <c r="BQ120" s="409"/>
    </row>
    <row r="121" spans="1:69" s="349" customFormat="1" ht="40" customHeight="1" x14ac:dyDescent="0.2">
      <c r="A121" s="325"/>
      <c r="B121" s="39"/>
      <c r="C121" s="93"/>
      <c r="D121" s="93"/>
      <c r="E121" s="93"/>
      <c r="F121" s="399">
        <f t="shared" ca="1" si="12"/>
        <v>0</v>
      </c>
      <c r="G121" s="370" t="str">
        <f ca="1">都道府県コード!M40</f>
        <v xml:space="preserve"> </v>
      </c>
      <c r="H121" s="382" t="str">
        <f ca="1">IF(G121=" ","-",COUNTIF('支援対象者(予定)一覧(別添４)'!$F$13:$F$262,L121))</f>
        <v>-</v>
      </c>
      <c r="I121" s="394">
        <f t="shared" ca="1" si="9"/>
        <v>0</v>
      </c>
      <c r="J121" s="392">
        <f t="shared" ca="1" si="10"/>
        <v>0</v>
      </c>
      <c r="K121" s="395">
        <f t="shared" ca="1" si="11"/>
        <v>0</v>
      </c>
      <c r="L121" s="379" t="str">
        <f t="shared" ca="1" si="7"/>
        <v/>
      </c>
      <c r="M121" s="379"/>
      <c r="O121" s="409"/>
      <c r="P121" s="409"/>
      <c r="Q121" s="411"/>
      <c r="R121" s="411"/>
      <c r="S121" s="411"/>
      <c r="T121" s="484"/>
      <c r="U121" s="484"/>
      <c r="V121" s="411"/>
      <c r="W121" s="409"/>
      <c r="X121" s="409"/>
      <c r="Y121" s="409"/>
      <c r="Z121" s="409"/>
      <c r="AA121" s="409"/>
      <c r="AB121" s="409"/>
      <c r="AC121" s="409"/>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row>
    <row r="122" spans="1:69" s="349" customFormat="1" ht="40" customHeight="1" x14ac:dyDescent="0.2">
      <c r="A122" s="325"/>
      <c r="B122" s="39"/>
      <c r="C122" s="93"/>
      <c r="D122" s="93"/>
      <c r="E122" s="93"/>
      <c r="F122" s="399">
        <f t="shared" ca="1" si="12"/>
        <v>0</v>
      </c>
      <c r="G122" s="370" t="str">
        <f ca="1">都道府県コード!M41</f>
        <v xml:space="preserve"> </v>
      </c>
      <c r="H122" s="382" t="str">
        <f ca="1">IF(G122=" ","-",COUNTIF('支援対象者(予定)一覧(別添４)'!$F$13:$F$262,L122))</f>
        <v>-</v>
      </c>
      <c r="I122" s="394">
        <f t="shared" ca="1" si="9"/>
        <v>0</v>
      </c>
      <c r="J122" s="392">
        <f t="shared" ca="1" si="10"/>
        <v>0</v>
      </c>
      <c r="K122" s="395">
        <f t="shared" ca="1" si="11"/>
        <v>0</v>
      </c>
      <c r="L122" s="379" t="str">
        <f t="shared" ca="1" si="7"/>
        <v/>
      </c>
      <c r="M122" s="379"/>
      <c r="O122" s="409"/>
      <c r="P122" s="409"/>
      <c r="Q122" s="411"/>
      <c r="R122" s="411"/>
      <c r="S122" s="411"/>
      <c r="T122" s="484"/>
      <c r="U122" s="484"/>
      <c r="V122" s="411"/>
      <c r="W122" s="409"/>
      <c r="X122" s="409"/>
      <c r="Y122" s="409"/>
      <c r="Z122" s="409"/>
      <c r="AA122" s="409"/>
      <c r="AB122" s="409"/>
      <c r="AC122" s="409"/>
      <c r="AD122" s="409"/>
      <c r="AE122" s="409"/>
      <c r="AF122" s="409"/>
      <c r="AG122" s="409"/>
      <c r="AH122" s="409"/>
      <c r="AI122" s="409"/>
      <c r="AJ122" s="409"/>
      <c r="AK122" s="409"/>
      <c r="AL122" s="409"/>
      <c r="AM122" s="409"/>
      <c r="AN122" s="409"/>
      <c r="AO122" s="409"/>
      <c r="AP122" s="409"/>
      <c r="AQ122" s="409"/>
      <c r="AR122" s="409"/>
      <c r="AS122" s="409"/>
      <c r="AT122" s="409"/>
      <c r="AU122" s="409"/>
      <c r="AV122" s="409"/>
      <c r="AW122" s="409"/>
      <c r="AX122" s="409"/>
      <c r="AY122" s="409"/>
      <c r="AZ122" s="409"/>
      <c r="BA122" s="409"/>
      <c r="BB122" s="409"/>
      <c r="BC122" s="409"/>
      <c r="BD122" s="409"/>
      <c r="BE122" s="409"/>
      <c r="BF122" s="409"/>
      <c r="BG122" s="409"/>
      <c r="BH122" s="409"/>
      <c r="BI122" s="409"/>
      <c r="BJ122" s="409"/>
      <c r="BK122" s="409"/>
      <c r="BL122" s="409"/>
      <c r="BM122" s="409"/>
      <c r="BN122" s="409"/>
      <c r="BO122" s="409"/>
      <c r="BP122" s="409"/>
      <c r="BQ122" s="409"/>
    </row>
    <row r="123" spans="1:69" s="349" customFormat="1" ht="40" customHeight="1" x14ac:dyDescent="0.2">
      <c r="A123" s="325"/>
      <c r="B123" s="39"/>
      <c r="C123" s="93"/>
      <c r="D123" s="93"/>
      <c r="E123" s="93"/>
      <c r="F123" s="399">
        <f t="shared" ca="1" si="12"/>
        <v>0</v>
      </c>
      <c r="G123" s="370" t="str">
        <f ca="1">都道府県コード!M42</f>
        <v xml:space="preserve"> </v>
      </c>
      <c r="H123" s="382" t="str">
        <f ca="1">IF(G123=" ","-",COUNTIF('支援対象者(予定)一覧(別添４)'!$F$13:$F$262,L123))</f>
        <v>-</v>
      </c>
      <c r="I123" s="394">
        <f t="shared" ca="1" si="9"/>
        <v>0</v>
      </c>
      <c r="J123" s="392">
        <f t="shared" ca="1" si="10"/>
        <v>0</v>
      </c>
      <c r="K123" s="395">
        <f t="shared" ca="1" si="11"/>
        <v>0</v>
      </c>
      <c r="L123" s="379" t="str">
        <f t="shared" ca="1" si="7"/>
        <v/>
      </c>
      <c r="M123" s="379"/>
      <c r="O123" s="409"/>
      <c r="P123" s="409"/>
      <c r="Q123" s="411"/>
      <c r="R123" s="411"/>
      <c r="S123" s="411"/>
      <c r="T123" s="484"/>
      <c r="U123" s="484"/>
      <c r="V123" s="411"/>
      <c r="W123" s="409"/>
      <c r="X123" s="409"/>
      <c r="Y123" s="409"/>
      <c r="Z123" s="409"/>
      <c r="AA123" s="409"/>
      <c r="AB123" s="409"/>
      <c r="AC123" s="409"/>
      <c r="AD123" s="409"/>
      <c r="AE123" s="409"/>
      <c r="AF123" s="409"/>
      <c r="AG123" s="409"/>
      <c r="AH123" s="409"/>
      <c r="AI123" s="409"/>
      <c r="AJ123" s="409"/>
      <c r="AK123" s="409"/>
      <c r="AL123" s="409"/>
      <c r="AM123" s="409"/>
      <c r="AN123" s="409"/>
      <c r="AO123" s="409"/>
      <c r="AP123" s="409"/>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row>
    <row r="124" spans="1:69" s="349" customFormat="1" ht="40" customHeight="1" x14ac:dyDescent="0.2">
      <c r="A124" s="325"/>
      <c r="B124" s="39"/>
      <c r="C124" s="93"/>
      <c r="D124" s="93"/>
      <c r="E124" s="93"/>
      <c r="F124" s="399">
        <f t="shared" ca="1" si="12"/>
        <v>0</v>
      </c>
      <c r="G124" s="370" t="str">
        <f ca="1">都道府県コード!M43</f>
        <v xml:space="preserve"> </v>
      </c>
      <c r="H124" s="382" t="str">
        <f ca="1">IF(G124=" ","-",COUNTIF('支援対象者(予定)一覧(別添４)'!$F$13:$F$262,L124))</f>
        <v>-</v>
      </c>
      <c r="I124" s="394">
        <f t="shared" ca="1" si="9"/>
        <v>0</v>
      </c>
      <c r="J124" s="392">
        <f t="shared" ca="1" si="10"/>
        <v>0</v>
      </c>
      <c r="K124" s="395">
        <f t="shared" ca="1" si="11"/>
        <v>0</v>
      </c>
      <c r="L124" s="379" t="str">
        <f t="shared" ca="1" si="7"/>
        <v/>
      </c>
      <c r="M124" s="379"/>
      <c r="O124" s="409"/>
      <c r="P124" s="409"/>
      <c r="Q124" s="411"/>
      <c r="R124" s="411"/>
      <c r="S124" s="411"/>
      <c r="T124" s="484"/>
      <c r="U124" s="484"/>
      <c r="V124" s="411"/>
      <c r="W124" s="409"/>
      <c r="X124" s="409"/>
      <c r="Y124" s="409"/>
      <c r="Z124" s="409"/>
      <c r="AA124" s="409"/>
      <c r="AB124" s="409"/>
      <c r="AC124" s="409"/>
      <c r="AD124" s="409"/>
      <c r="AE124" s="409"/>
      <c r="AF124" s="409"/>
      <c r="AG124" s="409"/>
      <c r="AH124" s="409"/>
      <c r="AI124" s="409"/>
      <c r="AJ124" s="409"/>
      <c r="AK124" s="409"/>
      <c r="AL124" s="409"/>
      <c r="AM124" s="409"/>
      <c r="AN124" s="409"/>
      <c r="AO124" s="409"/>
      <c r="AP124" s="409"/>
      <c r="AQ124" s="409"/>
      <c r="AR124" s="409"/>
      <c r="AS124" s="409"/>
      <c r="AT124" s="409"/>
      <c r="AU124" s="409"/>
      <c r="AV124" s="409"/>
      <c r="AW124" s="409"/>
      <c r="AX124" s="409"/>
      <c r="AY124" s="409"/>
      <c r="AZ124" s="409"/>
      <c r="BA124" s="409"/>
      <c r="BB124" s="409"/>
      <c r="BC124" s="409"/>
      <c r="BD124" s="409"/>
      <c r="BE124" s="409"/>
      <c r="BF124" s="409"/>
      <c r="BG124" s="409"/>
      <c r="BH124" s="409"/>
      <c r="BI124" s="409"/>
      <c r="BJ124" s="409"/>
      <c r="BK124" s="409"/>
      <c r="BL124" s="409"/>
      <c r="BM124" s="409"/>
      <c r="BN124" s="409"/>
      <c r="BO124" s="409"/>
      <c r="BP124" s="409"/>
      <c r="BQ124" s="409"/>
    </row>
    <row r="125" spans="1:69" s="349" customFormat="1" ht="40" customHeight="1" x14ac:dyDescent="0.2">
      <c r="A125" s="325"/>
      <c r="B125" s="39"/>
      <c r="C125" s="93"/>
      <c r="D125" s="93"/>
      <c r="E125" s="93"/>
      <c r="F125" s="399">
        <f t="shared" ca="1" si="12"/>
        <v>0</v>
      </c>
      <c r="G125" s="370" t="str">
        <f ca="1">都道府県コード!M44</f>
        <v xml:space="preserve"> </v>
      </c>
      <c r="H125" s="382" t="str">
        <f ca="1">IF(G125=" ","-",COUNTIF('支援対象者(予定)一覧(別添４)'!$F$13:$F$262,L125))</f>
        <v>-</v>
      </c>
      <c r="I125" s="394">
        <f t="shared" ca="1" si="9"/>
        <v>0</v>
      </c>
      <c r="J125" s="392">
        <f t="shared" ca="1" si="10"/>
        <v>0</v>
      </c>
      <c r="K125" s="395">
        <f t="shared" ca="1" si="11"/>
        <v>0</v>
      </c>
      <c r="L125" s="379" t="str">
        <f t="shared" ca="1" si="7"/>
        <v/>
      </c>
      <c r="M125" s="379"/>
      <c r="O125" s="409"/>
      <c r="P125" s="409"/>
      <c r="Q125" s="411"/>
      <c r="R125" s="411"/>
      <c r="S125" s="411"/>
      <c r="T125" s="484"/>
      <c r="U125" s="484"/>
      <c r="V125" s="411"/>
      <c r="W125" s="409"/>
      <c r="X125" s="409"/>
      <c r="Y125" s="409"/>
      <c r="Z125" s="409"/>
      <c r="AA125" s="409"/>
      <c r="AB125" s="409"/>
      <c r="AC125" s="409"/>
      <c r="AD125" s="409"/>
      <c r="AE125" s="409"/>
      <c r="AF125" s="409"/>
      <c r="AG125" s="409"/>
      <c r="AH125" s="409"/>
      <c r="AI125" s="409"/>
      <c r="AJ125" s="409"/>
      <c r="AK125" s="409"/>
      <c r="AL125" s="409"/>
      <c r="AM125" s="409"/>
      <c r="AN125" s="409"/>
      <c r="AO125" s="409"/>
      <c r="AP125" s="409"/>
      <c r="AQ125" s="409"/>
      <c r="AR125" s="409"/>
      <c r="AS125" s="409"/>
      <c r="AT125" s="409"/>
      <c r="AU125" s="409"/>
      <c r="AV125" s="409"/>
      <c r="AW125" s="409"/>
      <c r="AX125" s="409"/>
      <c r="AY125" s="409"/>
      <c r="AZ125" s="409"/>
      <c r="BA125" s="409"/>
      <c r="BB125" s="409"/>
      <c r="BC125" s="409"/>
      <c r="BD125" s="409"/>
      <c r="BE125" s="409"/>
      <c r="BF125" s="409"/>
      <c r="BG125" s="409"/>
      <c r="BH125" s="409"/>
      <c r="BI125" s="409"/>
      <c r="BJ125" s="409"/>
      <c r="BK125" s="409"/>
      <c r="BL125" s="409"/>
      <c r="BM125" s="409"/>
      <c r="BN125" s="409"/>
      <c r="BO125" s="409"/>
      <c r="BP125" s="409"/>
      <c r="BQ125" s="409"/>
    </row>
    <row r="126" spans="1:69" s="349" customFormat="1" ht="40" customHeight="1" x14ac:dyDescent="0.2">
      <c r="A126" s="325"/>
      <c r="B126" s="39"/>
      <c r="C126" s="93"/>
      <c r="D126" s="93"/>
      <c r="E126" s="93"/>
      <c r="F126" s="399">
        <f t="shared" ca="1" si="12"/>
        <v>0</v>
      </c>
      <c r="G126" s="370" t="str">
        <f ca="1">都道府県コード!M45</f>
        <v xml:space="preserve"> </v>
      </c>
      <c r="H126" s="382" t="str">
        <f ca="1">IF(G126=" ","-",COUNTIF('支援対象者(予定)一覧(別添４)'!$F$13:$F$262,L126))</f>
        <v>-</v>
      </c>
      <c r="I126" s="394">
        <f t="shared" ca="1" si="9"/>
        <v>0</v>
      </c>
      <c r="J126" s="392">
        <f t="shared" ca="1" si="10"/>
        <v>0</v>
      </c>
      <c r="K126" s="395">
        <f t="shared" ca="1" si="11"/>
        <v>0</v>
      </c>
      <c r="L126" s="379" t="str">
        <f t="shared" ca="1" si="7"/>
        <v/>
      </c>
      <c r="M126" s="379"/>
      <c r="O126" s="409"/>
      <c r="P126" s="409"/>
      <c r="Q126" s="411"/>
      <c r="R126" s="411"/>
      <c r="S126" s="411"/>
      <c r="T126" s="484"/>
      <c r="U126" s="484"/>
      <c r="V126" s="411"/>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09"/>
      <c r="AY126" s="409"/>
      <c r="AZ126" s="409"/>
      <c r="BA126" s="409"/>
      <c r="BB126" s="409"/>
      <c r="BC126" s="409"/>
      <c r="BD126" s="409"/>
      <c r="BE126" s="409"/>
      <c r="BF126" s="409"/>
      <c r="BG126" s="409"/>
      <c r="BH126" s="409"/>
      <c r="BI126" s="409"/>
      <c r="BJ126" s="409"/>
      <c r="BK126" s="409"/>
      <c r="BL126" s="409"/>
      <c r="BM126" s="409"/>
      <c r="BN126" s="409"/>
      <c r="BO126" s="409"/>
      <c r="BP126" s="409"/>
      <c r="BQ126" s="409"/>
    </row>
    <row r="127" spans="1:69" s="349" customFormat="1" ht="40" customHeight="1" x14ac:dyDescent="0.2">
      <c r="A127" s="325"/>
      <c r="B127" s="39"/>
      <c r="C127" s="93"/>
      <c r="D127" s="93"/>
      <c r="E127" s="93"/>
      <c r="F127" s="399">
        <f t="shared" ca="1" si="12"/>
        <v>0</v>
      </c>
      <c r="G127" s="370" t="str">
        <f ca="1">都道府県コード!M46</f>
        <v xml:space="preserve"> </v>
      </c>
      <c r="H127" s="382" t="str">
        <f ca="1">IF(G127=" ","-",COUNTIF('支援対象者(予定)一覧(別添４)'!$F$13:$F$262,L127))</f>
        <v>-</v>
      </c>
      <c r="I127" s="394">
        <f t="shared" ca="1" si="9"/>
        <v>0</v>
      </c>
      <c r="J127" s="392">
        <f t="shared" ca="1" si="10"/>
        <v>0</v>
      </c>
      <c r="K127" s="395">
        <f t="shared" ca="1" si="11"/>
        <v>0</v>
      </c>
      <c r="L127" s="379" t="str">
        <f t="shared" ca="1" si="7"/>
        <v/>
      </c>
      <c r="M127" s="379"/>
      <c r="O127" s="409"/>
      <c r="P127" s="409"/>
      <c r="Q127" s="411"/>
      <c r="R127" s="411"/>
      <c r="S127" s="411"/>
      <c r="T127" s="484"/>
      <c r="U127" s="484"/>
      <c r="V127" s="411"/>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09"/>
      <c r="BC127" s="409"/>
      <c r="BD127" s="409"/>
      <c r="BE127" s="409"/>
      <c r="BF127" s="409"/>
      <c r="BG127" s="409"/>
      <c r="BH127" s="409"/>
      <c r="BI127" s="409"/>
      <c r="BJ127" s="409"/>
      <c r="BK127" s="409"/>
      <c r="BL127" s="409"/>
      <c r="BM127" s="409"/>
      <c r="BN127" s="409"/>
      <c r="BO127" s="409"/>
      <c r="BP127" s="409"/>
      <c r="BQ127" s="409"/>
    </row>
    <row r="128" spans="1:69" ht="40" customHeight="1" thickBot="1" x14ac:dyDescent="0.25">
      <c r="F128" s="400"/>
      <c r="G128" s="370" t="str">
        <f ca="1">都道府県コード!M47</f>
        <v xml:space="preserve"> </v>
      </c>
      <c r="H128" s="383" t="str">
        <f ca="1">IF(G128=" ","-",COUNTIF('支援対象者(予定)一覧(別添４)'!$F$13:$F$262,L128))</f>
        <v>-</v>
      </c>
      <c r="I128" s="396">
        <f t="shared" ca="1" si="9"/>
        <v>0</v>
      </c>
      <c r="J128" s="396">
        <f t="shared" ca="1" si="10"/>
        <v>0</v>
      </c>
      <c r="K128" s="397">
        <f t="shared" ca="1" si="11"/>
        <v>0</v>
      </c>
      <c r="L128" s="379" t="str">
        <f t="shared" ca="1" si="7"/>
        <v/>
      </c>
      <c r="M128" s="379"/>
    </row>
    <row r="129" spans="1:69" ht="40" customHeight="1" x14ac:dyDescent="0.2">
      <c r="F129" s="400"/>
      <c r="G129" s="371" t="str">
        <f>IF($G$6="","合計",IF($G$6="消費税を補助対象に含めない","合計（税抜）","合計（税込）"))</f>
        <v>合計</v>
      </c>
      <c r="H129" s="353">
        <f ca="1">SUM(H82:H128)</f>
        <v>0</v>
      </c>
      <c r="I129" s="353">
        <f ca="1">SUM(I82:I128)</f>
        <v>0</v>
      </c>
      <c r="J129" s="353">
        <f ca="1">SUM(J82:J128)</f>
        <v>0</v>
      </c>
      <c r="K129" s="398">
        <f t="shared" ref="K129" ca="1" si="13">I129+J129</f>
        <v>0</v>
      </c>
    </row>
    <row r="130" spans="1:69" x14ac:dyDescent="0.2">
      <c r="G130" s="143"/>
      <c r="H130" s="143"/>
      <c r="I130" s="143"/>
      <c r="J130" s="143"/>
    </row>
    <row r="131" spans="1:69" x14ac:dyDescent="0.2">
      <c r="G131" s="143"/>
      <c r="H131" s="143"/>
      <c r="I131" s="143"/>
      <c r="J131" s="143"/>
    </row>
    <row r="133" spans="1:69" x14ac:dyDescent="0.2">
      <c r="M133" s="143"/>
    </row>
    <row r="138" spans="1:69" s="349" customFormat="1" x14ac:dyDescent="0.2">
      <c r="A138" s="325"/>
      <c r="B138" s="39"/>
      <c r="C138" s="93"/>
      <c r="D138" s="93"/>
      <c r="E138" s="93"/>
      <c r="F138" s="93"/>
      <c r="G138" s="93"/>
      <c r="H138" s="93"/>
      <c r="I138" s="93"/>
      <c r="J138" s="93"/>
      <c r="K138" s="93"/>
      <c r="L138" s="39"/>
      <c r="M138" s="142"/>
      <c r="O138" s="409"/>
      <c r="P138" s="409"/>
      <c r="Q138" s="411"/>
      <c r="R138" s="411"/>
      <c r="S138" s="411"/>
      <c r="T138" s="484"/>
      <c r="U138" s="484"/>
      <c r="V138" s="411"/>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9"/>
      <c r="AZ138" s="409"/>
      <c r="BA138" s="409"/>
      <c r="BB138" s="409"/>
      <c r="BC138" s="409"/>
      <c r="BD138" s="409"/>
      <c r="BE138" s="409"/>
      <c r="BF138" s="409"/>
      <c r="BG138" s="409"/>
      <c r="BH138" s="409"/>
      <c r="BI138" s="409"/>
      <c r="BJ138" s="409"/>
      <c r="BK138" s="409"/>
      <c r="BL138" s="409"/>
      <c r="BM138" s="409"/>
      <c r="BN138" s="409"/>
      <c r="BO138" s="409"/>
      <c r="BP138" s="409"/>
      <c r="BQ138" s="409"/>
    </row>
    <row r="139" spans="1:69" s="349" customFormat="1" x14ac:dyDescent="0.2">
      <c r="A139" s="325"/>
      <c r="B139" s="39"/>
      <c r="C139" s="93"/>
      <c r="D139" s="93"/>
      <c r="E139" s="93"/>
      <c r="F139" s="93"/>
      <c r="G139" s="93"/>
      <c r="H139" s="93"/>
      <c r="I139" s="93"/>
      <c r="J139" s="93"/>
      <c r="K139" s="93"/>
      <c r="L139" s="39"/>
      <c r="M139" s="142"/>
      <c r="O139" s="409"/>
      <c r="P139" s="409"/>
      <c r="Q139" s="411"/>
      <c r="R139" s="411"/>
      <c r="S139" s="411"/>
      <c r="T139" s="484"/>
      <c r="U139" s="484"/>
      <c r="V139" s="411"/>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409"/>
      <c r="BA139" s="409"/>
      <c r="BB139" s="409"/>
      <c r="BC139" s="409"/>
      <c r="BD139" s="409"/>
      <c r="BE139" s="409"/>
      <c r="BF139" s="409"/>
      <c r="BG139" s="409"/>
      <c r="BH139" s="409"/>
      <c r="BI139" s="409"/>
      <c r="BJ139" s="409"/>
      <c r="BK139" s="409"/>
      <c r="BL139" s="409"/>
      <c r="BM139" s="409"/>
      <c r="BN139" s="409"/>
      <c r="BO139" s="409"/>
      <c r="BP139" s="409"/>
      <c r="BQ139" s="409"/>
    </row>
    <row r="148" spans="1:69" x14ac:dyDescent="0.2">
      <c r="M148" s="143"/>
    </row>
    <row r="153" spans="1:69" s="349" customFormat="1" x14ac:dyDescent="0.2">
      <c r="A153" s="325"/>
      <c r="B153" s="39"/>
      <c r="C153" s="93"/>
      <c r="D153" s="93"/>
      <c r="E153" s="93"/>
      <c r="F153" s="93"/>
      <c r="G153" s="93"/>
      <c r="H153" s="93"/>
      <c r="I153" s="93"/>
      <c r="J153" s="93"/>
      <c r="K153" s="93"/>
      <c r="L153" s="39"/>
      <c r="M153" s="142"/>
      <c r="O153" s="409"/>
      <c r="P153" s="409"/>
      <c r="Q153" s="411"/>
      <c r="R153" s="411"/>
      <c r="S153" s="411"/>
      <c r="T153" s="484"/>
      <c r="U153" s="484"/>
      <c r="V153" s="411"/>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09"/>
      <c r="AY153" s="409"/>
      <c r="AZ153" s="409"/>
      <c r="BA153" s="409"/>
      <c r="BB153" s="409"/>
      <c r="BC153" s="409"/>
      <c r="BD153" s="409"/>
      <c r="BE153" s="409"/>
      <c r="BF153" s="409"/>
      <c r="BG153" s="409"/>
      <c r="BH153" s="409"/>
      <c r="BI153" s="409"/>
      <c r="BJ153" s="409"/>
      <c r="BK153" s="409"/>
      <c r="BL153" s="409"/>
      <c r="BM153" s="409"/>
      <c r="BN153" s="409"/>
      <c r="BO153" s="409"/>
      <c r="BP153" s="409"/>
      <c r="BQ153" s="409"/>
    </row>
    <row r="154" spans="1:69" s="349" customFormat="1" x14ac:dyDescent="0.2">
      <c r="A154" s="325"/>
      <c r="B154" s="39"/>
      <c r="C154" s="93"/>
      <c r="D154" s="93"/>
      <c r="E154" s="93"/>
      <c r="F154" s="93"/>
      <c r="G154" s="93"/>
      <c r="H154" s="93"/>
      <c r="I154" s="93"/>
      <c r="J154" s="93"/>
      <c r="K154" s="93"/>
      <c r="L154" s="39"/>
      <c r="M154" s="142"/>
      <c r="O154" s="409"/>
      <c r="P154" s="409"/>
      <c r="Q154" s="411"/>
      <c r="R154" s="411"/>
      <c r="S154" s="411"/>
      <c r="T154" s="484"/>
      <c r="U154" s="484"/>
      <c r="V154" s="411"/>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09"/>
      <c r="AR154" s="409"/>
      <c r="AS154" s="409"/>
      <c r="AT154" s="409"/>
      <c r="AU154" s="409"/>
      <c r="AV154" s="409"/>
      <c r="AW154" s="409"/>
      <c r="AX154" s="409"/>
      <c r="AY154" s="409"/>
      <c r="AZ154" s="409"/>
      <c r="BA154" s="409"/>
      <c r="BB154" s="409"/>
      <c r="BC154" s="409"/>
      <c r="BD154" s="409"/>
      <c r="BE154" s="409"/>
      <c r="BF154" s="409"/>
      <c r="BG154" s="409"/>
      <c r="BH154" s="409"/>
      <c r="BI154" s="409"/>
      <c r="BJ154" s="409"/>
      <c r="BK154" s="409"/>
      <c r="BL154" s="409"/>
      <c r="BM154" s="409"/>
      <c r="BN154" s="409"/>
      <c r="BO154" s="409"/>
      <c r="BP154" s="409"/>
      <c r="BQ154" s="409"/>
    </row>
    <row r="163" spans="1:69" x14ac:dyDescent="0.2">
      <c r="M163" s="143"/>
    </row>
    <row r="168" spans="1:69" s="349" customFormat="1" x14ac:dyDescent="0.2">
      <c r="A168" s="325"/>
      <c r="B168" s="39"/>
      <c r="C168" s="93"/>
      <c r="D168" s="93"/>
      <c r="E168" s="93"/>
      <c r="F168" s="93"/>
      <c r="G168" s="93"/>
      <c r="H168" s="93"/>
      <c r="I168" s="93"/>
      <c r="J168" s="93"/>
      <c r="K168" s="93"/>
      <c r="L168" s="39"/>
      <c r="M168" s="142"/>
      <c r="O168" s="409"/>
      <c r="P168" s="409"/>
      <c r="Q168" s="411"/>
      <c r="R168" s="411"/>
      <c r="S168" s="411"/>
      <c r="T168" s="484"/>
      <c r="U168" s="484"/>
      <c r="V168" s="411"/>
      <c r="W168" s="409"/>
      <c r="X168" s="409"/>
      <c r="Y168" s="409"/>
      <c r="Z168" s="409"/>
      <c r="AA168" s="409"/>
      <c r="AB168" s="409"/>
      <c r="AC168" s="409"/>
      <c r="AD168" s="409"/>
      <c r="AE168" s="409"/>
      <c r="AF168" s="409"/>
      <c r="AG168" s="409"/>
      <c r="AH168" s="409"/>
      <c r="AI168" s="409"/>
      <c r="AJ168" s="409"/>
      <c r="AK168" s="409"/>
      <c r="AL168" s="409"/>
      <c r="AM168" s="409"/>
      <c r="AN168" s="409"/>
      <c r="AO168" s="409"/>
      <c r="AP168" s="409"/>
      <c r="AQ168" s="409"/>
      <c r="AR168" s="409"/>
      <c r="AS168" s="409"/>
      <c r="AT168" s="409"/>
      <c r="AU168" s="409"/>
      <c r="AV168" s="409"/>
      <c r="AW168" s="409"/>
      <c r="AX168" s="409"/>
      <c r="AY168" s="409"/>
      <c r="AZ168" s="409"/>
      <c r="BA168" s="409"/>
      <c r="BB168" s="409"/>
      <c r="BC168" s="409"/>
      <c r="BD168" s="409"/>
      <c r="BE168" s="409"/>
      <c r="BF168" s="409"/>
      <c r="BG168" s="409"/>
      <c r="BH168" s="409"/>
      <c r="BI168" s="409"/>
      <c r="BJ168" s="409"/>
      <c r="BK168" s="409"/>
      <c r="BL168" s="409"/>
      <c r="BM168" s="409"/>
      <c r="BN168" s="409"/>
      <c r="BO168" s="409"/>
      <c r="BP168" s="409"/>
      <c r="BQ168" s="409"/>
    </row>
    <row r="169" spans="1:69" s="349" customFormat="1" x14ac:dyDescent="0.2">
      <c r="A169" s="325"/>
      <c r="B169" s="39"/>
      <c r="C169" s="93"/>
      <c r="D169" s="93"/>
      <c r="E169" s="93"/>
      <c r="F169" s="93"/>
      <c r="G169" s="93"/>
      <c r="H169" s="93"/>
      <c r="I169" s="93"/>
      <c r="J169" s="93"/>
      <c r="K169" s="93"/>
      <c r="L169" s="39"/>
      <c r="M169" s="142"/>
      <c r="O169" s="409"/>
      <c r="P169" s="409"/>
      <c r="Q169" s="411"/>
      <c r="R169" s="411"/>
      <c r="S169" s="411"/>
      <c r="T169" s="484"/>
      <c r="U169" s="484"/>
      <c r="V169" s="411"/>
      <c r="W169" s="409"/>
      <c r="X169" s="409"/>
      <c r="Y169" s="409"/>
      <c r="Z169" s="409"/>
      <c r="AA169" s="409"/>
      <c r="AB169" s="409"/>
      <c r="AC169" s="409"/>
      <c r="AD169" s="409"/>
      <c r="AE169" s="409"/>
      <c r="AF169" s="409"/>
      <c r="AG169" s="409"/>
      <c r="AH169" s="409"/>
      <c r="AI169" s="409"/>
      <c r="AJ169" s="409"/>
      <c r="AK169" s="409"/>
      <c r="AL169" s="409"/>
      <c r="AM169" s="409"/>
      <c r="AN169" s="409"/>
      <c r="AO169" s="409"/>
      <c r="AP169" s="409"/>
      <c r="AQ169" s="409"/>
      <c r="AR169" s="409"/>
      <c r="AS169" s="409"/>
      <c r="AT169" s="409"/>
      <c r="AU169" s="409"/>
      <c r="AV169" s="409"/>
      <c r="AW169" s="409"/>
      <c r="AX169" s="409"/>
      <c r="AY169" s="409"/>
      <c r="AZ169" s="409"/>
      <c r="BA169" s="409"/>
      <c r="BB169" s="409"/>
      <c r="BC169" s="409"/>
      <c r="BD169" s="409"/>
      <c r="BE169" s="409"/>
      <c r="BF169" s="409"/>
      <c r="BG169" s="409"/>
      <c r="BH169" s="409"/>
      <c r="BI169" s="409"/>
      <c r="BJ169" s="409"/>
      <c r="BK169" s="409"/>
      <c r="BL169" s="409"/>
      <c r="BM169" s="409"/>
      <c r="BN169" s="409"/>
      <c r="BO169" s="409"/>
      <c r="BP169" s="409"/>
      <c r="BQ169" s="409"/>
    </row>
    <row r="178" spans="1:69" x14ac:dyDescent="0.2">
      <c r="M178" s="143"/>
    </row>
    <row r="183" spans="1:69" s="349" customFormat="1" x14ac:dyDescent="0.2">
      <c r="A183" s="325"/>
      <c r="B183" s="39"/>
      <c r="C183" s="93"/>
      <c r="D183" s="93"/>
      <c r="E183" s="93"/>
      <c r="F183" s="93"/>
      <c r="G183" s="93"/>
      <c r="H183" s="93"/>
      <c r="I183" s="93"/>
      <c r="J183" s="93"/>
      <c r="K183" s="93"/>
      <c r="L183" s="39"/>
      <c r="M183" s="142"/>
      <c r="O183" s="409"/>
      <c r="P183" s="409"/>
      <c r="Q183" s="411"/>
      <c r="R183" s="411"/>
      <c r="S183" s="411"/>
      <c r="T183" s="484"/>
      <c r="U183" s="484"/>
      <c r="V183" s="411"/>
      <c r="W183" s="409"/>
      <c r="X183" s="409"/>
      <c r="Y183" s="409"/>
      <c r="Z183" s="409"/>
      <c r="AA183" s="409"/>
      <c r="AB183" s="409"/>
      <c r="AC183" s="409"/>
      <c r="AD183" s="409"/>
      <c r="AE183" s="409"/>
      <c r="AF183" s="409"/>
      <c r="AG183" s="409"/>
      <c r="AH183" s="409"/>
      <c r="AI183" s="409"/>
      <c r="AJ183" s="409"/>
      <c r="AK183" s="409"/>
      <c r="AL183" s="409"/>
      <c r="AM183" s="409"/>
      <c r="AN183" s="409"/>
      <c r="AO183" s="409"/>
      <c r="AP183" s="409"/>
      <c r="AQ183" s="409"/>
      <c r="AR183" s="409"/>
      <c r="AS183" s="409"/>
      <c r="AT183" s="409"/>
      <c r="AU183" s="409"/>
      <c r="AV183" s="409"/>
      <c r="AW183" s="409"/>
      <c r="AX183" s="409"/>
      <c r="AY183" s="409"/>
      <c r="AZ183" s="409"/>
      <c r="BA183" s="409"/>
      <c r="BB183" s="409"/>
      <c r="BC183" s="409"/>
      <c r="BD183" s="409"/>
      <c r="BE183" s="409"/>
      <c r="BF183" s="409"/>
      <c r="BG183" s="409"/>
      <c r="BH183" s="409"/>
      <c r="BI183" s="409"/>
      <c r="BJ183" s="409"/>
      <c r="BK183" s="409"/>
      <c r="BL183" s="409"/>
      <c r="BM183" s="409"/>
      <c r="BN183" s="409"/>
      <c r="BO183" s="409"/>
      <c r="BP183" s="409"/>
      <c r="BQ183" s="409"/>
    </row>
    <row r="184" spans="1:69" s="349" customFormat="1" x14ac:dyDescent="0.2">
      <c r="A184" s="325"/>
      <c r="B184" s="39"/>
      <c r="C184" s="93"/>
      <c r="D184" s="93"/>
      <c r="E184" s="93"/>
      <c r="F184" s="93"/>
      <c r="G184" s="93"/>
      <c r="H184" s="93"/>
      <c r="I184" s="93"/>
      <c r="J184" s="93"/>
      <c r="K184" s="93"/>
      <c r="L184" s="39"/>
      <c r="M184" s="142"/>
      <c r="O184" s="409"/>
      <c r="P184" s="409"/>
      <c r="Q184" s="411"/>
      <c r="R184" s="411"/>
      <c r="S184" s="411"/>
      <c r="T184" s="484"/>
      <c r="U184" s="484"/>
      <c r="V184" s="411"/>
      <c r="W184" s="409"/>
      <c r="X184" s="409"/>
      <c r="Y184" s="409"/>
      <c r="Z184" s="409"/>
      <c r="AA184" s="409"/>
      <c r="AB184" s="409"/>
      <c r="AC184" s="409"/>
      <c r="AD184" s="409"/>
      <c r="AE184" s="409"/>
      <c r="AF184" s="409"/>
      <c r="AG184" s="409"/>
      <c r="AH184" s="409"/>
      <c r="AI184" s="409"/>
      <c r="AJ184" s="409"/>
      <c r="AK184" s="409"/>
      <c r="AL184" s="409"/>
      <c r="AM184" s="409"/>
      <c r="AN184" s="409"/>
      <c r="AO184" s="409"/>
      <c r="AP184" s="409"/>
      <c r="AQ184" s="409"/>
      <c r="AR184" s="409"/>
      <c r="AS184" s="409"/>
      <c r="AT184" s="409"/>
      <c r="AU184" s="409"/>
      <c r="AV184" s="409"/>
      <c r="AW184" s="409"/>
      <c r="AX184" s="409"/>
      <c r="AY184" s="409"/>
      <c r="AZ184" s="409"/>
      <c r="BA184" s="409"/>
      <c r="BB184" s="409"/>
      <c r="BC184" s="409"/>
      <c r="BD184" s="409"/>
      <c r="BE184" s="409"/>
      <c r="BF184" s="409"/>
      <c r="BG184" s="409"/>
      <c r="BH184" s="409"/>
      <c r="BI184" s="409"/>
      <c r="BJ184" s="409"/>
      <c r="BK184" s="409"/>
      <c r="BL184" s="409"/>
      <c r="BM184" s="409"/>
      <c r="BN184" s="409"/>
      <c r="BO184" s="409"/>
      <c r="BP184" s="409"/>
      <c r="BQ184" s="409"/>
    </row>
    <row r="193" spans="1:69" x14ac:dyDescent="0.2">
      <c r="M193" s="143"/>
    </row>
    <row r="198" spans="1:69" s="349" customFormat="1" x14ac:dyDescent="0.2">
      <c r="A198" s="325"/>
      <c r="B198" s="39"/>
      <c r="C198" s="93"/>
      <c r="D198" s="93"/>
      <c r="E198" s="93"/>
      <c r="F198" s="93"/>
      <c r="G198" s="93"/>
      <c r="H198" s="93"/>
      <c r="I198" s="93"/>
      <c r="J198" s="93"/>
      <c r="K198" s="93"/>
      <c r="L198" s="39"/>
      <c r="M198" s="142"/>
      <c r="O198" s="409"/>
      <c r="P198" s="409"/>
      <c r="Q198" s="411"/>
      <c r="R198" s="411"/>
      <c r="S198" s="411"/>
      <c r="T198" s="484"/>
      <c r="U198" s="484"/>
      <c r="V198" s="411"/>
      <c r="W198" s="409"/>
      <c r="X198" s="409"/>
      <c r="Y198" s="409"/>
      <c r="Z198" s="409"/>
      <c r="AA198" s="409"/>
      <c r="AB198" s="409"/>
      <c r="AC198" s="409"/>
      <c r="AD198" s="409"/>
      <c r="AE198" s="409"/>
      <c r="AF198" s="409"/>
      <c r="AG198" s="409"/>
      <c r="AH198" s="409"/>
      <c r="AI198" s="409"/>
      <c r="AJ198" s="409"/>
      <c r="AK198" s="409"/>
      <c r="AL198" s="409"/>
      <c r="AM198" s="409"/>
      <c r="AN198" s="409"/>
      <c r="AO198" s="409"/>
      <c r="AP198" s="409"/>
      <c r="AQ198" s="409"/>
      <c r="AR198" s="409"/>
      <c r="AS198" s="409"/>
      <c r="AT198" s="409"/>
      <c r="AU198" s="409"/>
      <c r="AV198" s="409"/>
      <c r="AW198" s="409"/>
      <c r="AX198" s="409"/>
      <c r="AY198" s="409"/>
      <c r="AZ198" s="409"/>
      <c r="BA198" s="409"/>
      <c r="BB198" s="409"/>
      <c r="BC198" s="409"/>
      <c r="BD198" s="409"/>
      <c r="BE198" s="409"/>
      <c r="BF198" s="409"/>
      <c r="BG198" s="409"/>
      <c r="BH198" s="409"/>
      <c r="BI198" s="409"/>
      <c r="BJ198" s="409"/>
      <c r="BK198" s="409"/>
      <c r="BL198" s="409"/>
      <c r="BM198" s="409"/>
      <c r="BN198" s="409"/>
      <c r="BO198" s="409"/>
      <c r="BP198" s="409"/>
      <c r="BQ198" s="409"/>
    </row>
    <row r="199" spans="1:69" s="349" customFormat="1" x14ac:dyDescent="0.2">
      <c r="A199" s="325"/>
      <c r="B199" s="39"/>
      <c r="C199" s="93"/>
      <c r="D199" s="93"/>
      <c r="E199" s="93"/>
      <c r="F199" s="93"/>
      <c r="G199" s="93"/>
      <c r="H199" s="93"/>
      <c r="I199" s="93"/>
      <c r="J199" s="93"/>
      <c r="K199" s="93"/>
      <c r="L199" s="39"/>
      <c r="M199" s="142"/>
      <c r="O199" s="409"/>
      <c r="P199" s="409"/>
      <c r="Q199" s="411"/>
      <c r="R199" s="411"/>
      <c r="S199" s="411"/>
      <c r="T199" s="484"/>
      <c r="U199" s="484"/>
      <c r="V199" s="411"/>
      <c r="W199" s="409"/>
      <c r="X199" s="409"/>
      <c r="Y199" s="409"/>
      <c r="Z199" s="409"/>
      <c r="AA199" s="409"/>
      <c r="AB199" s="409"/>
      <c r="AC199" s="409"/>
      <c r="AD199" s="409"/>
      <c r="AE199" s="409"/>
      <c r="AF199" s="409"/>
      <c r="AG199" s="409"/>
      <c r="AH199" s="409"/>
      <c r="AI199" s="409"/>
      <c r="AJ199" s="409"/>
      <c r="AK199" s="409"/>
      <c r="AL199" s="409"/>
      <c r="AM199" s="409"/>
      <c r="AN199" s="409"/>
      <c r="AO199" s="409"/>
      <c r="AP199" s="409"/>
      <c r="AQ199" s="409"/>
      <c r="AR199" s="409"/>
      <c r="AS199" s="409"/>
      <c r="AT199" s="409"/>
      <c r="AU199" s="409"/>
      <c r="AV199" s="409"/>
      <c r="AW199" s="409"/>
      <c r="AX199" s="409"/>
      <c r="AY199" s="409"/>
      <c r="AZ199" s="409"/>
      <c r="BA199" s="409"/>
      <c r="BB199" s="409"/>
      <c r="BC199" s="409"/>
      <c r="BD199" s="409"/>
      <c r="BE199" s="409"/>
      <c r="BF199" s="409"/>
      <c r="BG199" s="409"/>
      <c r="BH199" s="409"/>
      <c r="BI199" s="409"/>
      <c r="BJ199" s="409"/>
      <c r="BK199" s="409"/>
      <c r="BL199" s="409"/>
      <c r="BM199" s="409"/>
      <c r="BN199" s="409"/>
      <c r="BO199" s="409"/>
      <c r="BP199" s="409"/>
      <c r="BQ199" s="409"/>
    </row>
    <row r="208" spans="1:69" x14ac:dyDescent="0.2">
      <c r="M208" s="143"/>
    </row>
    <row r="213" spans="1:69" s="349" customFormat="1" x14ac:dyDescent="0.2">
      <c r="A213" s="325"/>
      <c r="B213" s="39"/>
      <c r="C213" s="93"/>
      <c r="D213" s="93"/>
      <c r="E213" s="93"/>
      <c r="F213" s="93"/>
      <c r="G213" s="93"/>
      <c r="H213" s="93"/>
      <c r="I213" s="93"/>
      <c r="J213" s="93"/>
      <c r="K213" s="93"/>
      <c r="L213" s="39"/>
      <c r="M213" s="142"/>
      <c r="O213" s="409"/>
      <c r="P213" s="409"/>
      <c r="Q213" s="411"/>
      <c r="R213" s="411"/>
      <c r="S213" s="411"/>
      <c r="T213" s="484"/>
      <c r="U213" s="484"/>
      <c r="V213" s="411"/>
      <c r="W213" s="409"/>
      <c r="X213" s="409"/>
      <c r="Y213" s="409"/>
      <c r="Z213" s="409"/>
      <c r="AA213" s="409"/>
      <c r="AB213" s="409"/>
      <c r="AC213" s="409"/>
      <c r="AD213" s="409"/>
      <c r="AE213" s="409"/>
      <c r="AF213" s="409"/>
      <c r="AG213" s="409"/>
      <c r="AH213" s="409"/>
      <c r="AI213" s="409"/>
      <c r="AJ213" s="409"/>
      <c r="AK213" s="409"/>
      <c r="AL213" s="409"/>
      <c r="AM213" s="409"/>
      <c r="AN213" s="409"/>
      <c r="AO213" s="409"/>
      <c r="AP213" s="409"/>
      <c r="AQ213" s="409"/>
      <c r="AR213" s="409"/>
      <c r="AS213" s="409"/>
      <c r="AT213" s="409"/>
      <c r="AU213" s="409"/>
      <c r="AV213" s="409"/>
      <c r="AW213" s="409"/>
      <c r="AX213" s="409"/>
      <c r="AY213" s="409"/>
      <c r="AZ213" s="409"/>
      <c r="BA213" s="409"/>
      <c r="BB213" s="409"/>
      <c r="BC213" s="409"/>
      <c r="BD213" s="409"/>
      <c r="BE213" s="409"/>
      <c r="BF213" s="409"/>
      <c r="BG213" s="409"/>
      <c r="BH213" s="409"/>
      <c r="BI213" s="409"/>
      <c r="BJ213" s="409"/>
      <c r="BK213" s="409"/>
      <c r="BL213" s="409"/>
      <c r="BM213" s="409"/>
      <c r="BN213" s="409"/>
      <c r="BO213" s="409"/>
      <c r="BP213" s="409"/>
      <c r="BQ213" s="409"/>
    </row>
    <row r="214" spans="1:69" s="349" customFormat="1" x14ac:dyDescent="0.2">
      <c r="A214" s="325"/>
      <c r="B214" s="39"/>
      <c r="C214" s="93"/>
      <c r="D214" s="93"/>
      <c r="E214" s="93"/>
      <c r="F214" s="93"/>
      <c r="G214" s="93"/>
      <c r="H214" s="93"/>
      <c r="I214" s="93"/>
      <c r="J214" s="93"/>
      <c r="K214" s="93"/>
      <c r="L214" s="39"/>
      <c r="M214" s="142"/>
      <c r="O214" s="409"/>
      <c r="P214" s="409"/>
      <c r="Q214" s="411"/>
      <c r="R214" s="411"/>
      <c r="S214" s="411"/>
      <c r="T214" s="484"/>
      <c r="U214" s="484"/>
      <c r="V214" s="411"/>
      <c r="W214" s="409"/>
      <c r="X214" s="409"/>
      <c r="Y214" s="409"/>
      <c r="Z214" s="409"/>
      <c r="AA214" s="409"/>
      <c r="AB214" s="409"/>
      <c r="AC214" s="409"/>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09"/>
      <c r="AY214" s="409"/>
      <c r="AZ214" s="409"/>
      <c r="BA214" s="409"/>
      <c r="BB214" s="409"/>
      <c r="BC214" s="409"/>
      <c r="BD214" s="409"/>
      <c r="BE214" s="409"/>
      <c r="BF214" s="409"/>
      <c r="BG214" s="409"/>
      <c r="BH214" s="409"/>
      <c r="BI214" s="409"/>
      <c r="BJ214" s="409"/>
      <c r="BK214" s="409"/>
      <c r="BL214" s="409"/>
      <c r="BM214" s="409"/>
      <c r="BN214" s="409"/>
      <c r="BO214" s="409"/>
      <c r="BP214" s="409"/>
      <c r="BQ214" s="409"/>
    </row>
    <row r="223" spans="1:69" x14ac:dyDescent="0.2">
      <c r="M223" s="143"/>
    </row>
    <row r="228" spans="1:69" s="349" customFormat="1" x14ac:dyDescent="0.2">
      <c r="A228" s="325"/>
      <c r="B228" s="39"/>
      <c r="C228" s="93"/>
      <c r="D228" s="93"/>
      <c r="E228" s="93"/>
      <c r="F228" s="93"/>
      <c r="G228" s="93"/>
      <c r="H228" s="93"/>
      <c r="I228" s="93"/>
      <c r="J228" s="93"/>
      <c r="K228" s="93"/>
      <c r="L228" s="39"/>
      <c r="M228" s="142"/>
      <c r="O228" s="409"/>
      <c r="P228" s="409"/>
      <c r="Q228" s="411"/>
      <c r="R228" s="411"/>
      <c r="S228" s="411"/>
      <c r="T228" s="484"/>
      <c r="U228" s="484"/>
      <c r="V228" s="411"/>
      <c r="W228" s="409"/>
      <c r="X228" s="409"/>
      <c r="Y228" s="409"/>
      <c r="Z228" s="409"/>
      <c r="AA228" s="409"/>
      <c r="AB228" s="409"/>
      <c r="AC228" s="409"/>
      <c r="AD228" s="409"/>
      <c r="AE228" s="409"/>
      <c r="AF228" s="409"/>
      <c r="AG228" s="409"/>
      <c r="AH228" s="409"/>
      <c r="AI228" s="409"/>
      <c r="AJ228" s="409"/>
      <c r="AK228" s="409"/>
      <c r="AL228" s="409"/>
      <c r="AM228" s="409"/>
      <c r="AN228" s="409"/>
      <c r="AO228" s="409"/>
      <c r="AP228" s="409"/>
      <c r="AQ228" s="409"/>
      <c r="AR228" s="409"/>
      <c r="AS228" s="409"/>
      <c r="AT228" s="409"/>
      <c r="AU228" s="409"/>
      <c r="AV228" s="409"/>
      <c r="AW228" s="409"/>
      <c r="AX228" s="409"/>
      <c r="AY228" s="409"/>
      <c r="AZ228" s="409"/>
      <c r="BA228" s="409"/>
      <c r="BB228" s="409"/>
      <c r="BC228" s="409"/>
      <c r="BD228" s="409"/>
      <c r="BE228" s="409"/>
      <c r="BF228" s="409"/>
      <c r="BG228" s="409"/>
      <c r="BH228" s="409"/>
      <c r="BI228" s="409"/>
      <c r="BJ228" s="409"/>
      <c r="BK228" s="409"/>
      <c r="BL228" s="409"/>
      <c r="BM228" s="409"/>
      <c r="BN228" s="409"/>
      <c r="BO228" s="409"/>
      <c r="BP228" s="409"/>
      <c r="BQ228" s="409"/>
    </row>
    <row r="229" spans="1:69" s="349" customFormat="1" x14ac:dyDescent="0.2">
      <c r="A229" s="325"/>
      <c r="B229" s="39"/>
      <c r="C229" s="93"/>
      <c r="D229" s="93"/>
      <c r="E229" s="93"/>
      <c r="F229" s="93"/>
      <c r="G229" s="93"/>
      <c r="H229" s="93"/>
      <c r="I229" s="93"/>
      <c r="J229" s="93"/>
      <c r="K229" s="93"/>
      <c r="L229" s="39"/>
      <c r="M229" s="142"/>
      <c r="O229" s="409"/>
      <c r="P229" s="409"/>
      <c r="Q229" s="411"/>
      <c r="R229" s="411"/>
      <c r="S229" s="411"/>
      <c r="T229" s="484"/>
      <c r="U229" s="484"/>
      <c r="V229" s="411"/>
      <c r="W229" s="409"/>
      <c r="X229" s="409"/>
      <c r="Y229" s="409"/>
      <c r="Z229" s="409"/>
      <c r="AA229" s="409"/>
      <c r="AB229" s="409"/>
      <c r="AC229" s="409"/>
      <c r="AD229" s="409"/>
      <c r="AE229" s="409"/>
      <c r="AF229" s="409"/>
      <c r="AG229" s="409"/>
      <c r="AH229" s="409"/>
      <c r="AI229" s="409"/>
      <c r="AJ229" s="409"/>
      <c r="AK229" s="409"/>
      <c r="AL229" s="409"/>
      <c r="AM229" s="409"/>
      <c r="AN229" s="409"/>
      <c r="AO229" s="409"/>
      <c r="AP229" s="409"/>
      <c r="AQ229" s="409"/>
      <c r="AR229" s="409"/>
      <c r="AS229" s="409"/>
      <c r="AT229" s="409"/>
      <c r="AU229" s="409"/>
      <c r="AV229" s="409"/>
      <c r="AW229" s="409"/>
      <c r="AX229" s="409"/>
      <c r="AY229" s="409"/>
      <c r="AZ229" s="409"/>
      <c r="BA229" s="409"/>
      <c r="BB229" s="409"/>
      <c r="BC229" s="409"/>
      <c r="BD229" s="409"/>
      <c r="BE229" s="409"/>
      <c r="BF229" s="409"/>
      <c r="BG229" s="409"/>
      <c r="BH229" s="409"/>
      <c r="BI229" s="409"/>
      <c r="BJ229" s="409"/>
      <c r="BK229" s="409"/>
      <c r="BL229" s="409"/>
      <c r="BM229" s="409"/>
      <c r="BN229" s="409"/>
      <c r="BO229" s="409"/>
      <c r="BP229" s="409"/>
      <c r="BQ229" s="409"/>
    </row>
    <row r="238" spans="1:69" x14ac:dyDescent="0.2">
      <c r="M238" s="143"/>
    </row>
    <row r="243" spans="1:69" s="349" customFormat="1" x14ac:dyDescent="0.2">
      <c r="A243" s="325"/>
      <c r="B243" s="39"/>
      <c r="C243" s="93"/>
      <c r="D243" s="93"/>
      <c r="E243" s="93"/>
      <c r="F243" s="93"/>
      <c r="G243" s="93"/>
      <c r="H243" s="93"/>
      <c r="I243" s="93"/>
      <c r="J243" s="93"/>
      <c r="K243" s="93"/>
      <c r="L243" s="39"/>
      <c r="M243" s="142"/>
      <c r="O243" s="409"/>
      <c r="P243" s="409"/>
      <c r="Q243" s="411"/>
      <c r="R243" s="411"/>
      <c r="S243" s="411"/>
      <c r="T243" s="484"/>
      <c r="U243" s="484"/>
      <c r="V243" s="411"/>
      <c r="W243" s="409"/>
      <c r="X243" s="409"/>
      <c r="Y243" s="409"/>
      <c r="Z243" s="409"/>
      <c r="AA243" s="409"/>
      <c r="AB243" s="409"/>
      <c r="AC243" s="409"/>
      <c r="AD243" s="409"/>
      <c r="AE243" s="409"/>
      <c r="AF243" s="409"/>
      <c r="AG243" s="409"/>
      <c r="AH243" s="409"/>
      <c r="AI243" s="409"/>
      <c r="AJ243" s="409"/>
      <c r="AK243" s="409"/>
      <c r="AL243" s="409"/>
      <c r="AM243" s="409"/>
      <c r="AN243" s="409"/>
      <c r="AO243" s="409"/>
      <c r="AP243" s="409"/>
      <c r="AQ243" s="409"/>
      <c r="AR243" s="409"/>
      <c r="AS243" s="409"/>
      <c r="AT243" s="409"/>
      <c r="AU243" s="409"/>
      <c r="AV243" s="409"/>
      <c r="AW243" s="409"/>
      <c r="AX243" s="409"/>
      <c r="AY243" s="409"/>
      <c r="AZ243" s="409"/>
      <c r="BA243" s="409"/>
      <c r="BB243" s="409"/>
      <c r="BC243" s="409"/>
      <c r="BD243" s="409"/>
      <c r="BE243" s="409"/>
      <c r="BF243" s="409"/>
      <c r="BG243" s="409"/>
      <c r="BH243" s="409"/>
      <c r="BI243" s="409"/>
      <c r="BJ243" s="409"/>
      <c r="BK243" s="409"/>
      <c r="BL243" s="409"/>
      <c r="BM243" s="409"/>
      <c r="BN243" s="409"/>
      <c r="BO243" s="409"/>
      <c r="BP243" s="409"/>
      <c r="BQ243" s="409"/>
    </row>
    <row r="244" spans="1:69" s="349" customFormat="1" x14ac:dyDescent="0.2">
      <c r="A244" s="325"/>
      <c r="B244" s="39"/>
      <c r="C244" s="93"/>
      <c r="D244" s="93"/>
      <c r="E244" s="93"/>
      <c r="F244" s="93"/>
      <c r="G244" s="93"/>
      <c r="H244" s="93"/>
      <c r="I244" s="93"/>
      <c r="J244" s="93"/>
      <c r="K244" s="93"/>
      <c r="L244" s="39"/>
      <c r="M244" s="142"/>
      <c r="O244" s="409"/>
      <c r="P244" s="409"/>
      <c r="Q244" s="411"/>
      <c r="R244" s="411"/>
      <c r="S244" s="411"/>
      <c r="T244" s="484"/>
      <c r="U244" s="484"/>
      <c r="V244" s="411"/>
      <c r="W244" s="409"/>
      <c r="X244" s="409"/>
      <c r="Y244" s="409"/>
      <c r="Z244" s="409"/>
      <c r="AA244" s="409"/>
      <c r="AB244" s="409"/>
      <c r="AC244" s="409"/>
      <c r="AD244" s="409"/>
      <c r="AE244" s="409"/>
      <c r="AF244" s="409"/>
      <c r="AG244" s="409"/>
      <c r="AH244" s="409"/>
      <c r="AI244" s="409"/>
      <c r="AJ244" s="409"/>
      <c r="AK244" s="409"/>
      <c r="AL244" s="409"/>
      <c r="AM244" s="409"/>
      <c r="AN244" s="409"/>
      <c r="AO244" s="409"/>
      <c r="AP244" s="409"/>
      <c r="AQ244" s="409"/>
      <c r="AR244" s="409"/>
      <c r="AS244" s="409"/>
      <c r="AT244" s="409"/>
      <c r="AU244" s="409"/>
      <c r="AV244" s="409"/>
      <c r="AW244" s="409"/>
      <c r="AX244" s="409"/>
      <c r="AY244" s="409"/>
      <c r="AZ244" s="409"/>
      <c r="BA244" s="409"/>
      <c r="BB244" s="409"/>
      <c r="BC244" s="409"/>
      <c r="BD244" s="409"/>
      <c r="BE244" s="409"/>
      <c r="BF244" s="409"/>
      <c r="BG244" s="409"/>
      <c r="BH244" s="409"/>
      <c r="BI244" s="409"/>
      <c r="BJ244" s="409"/>
      <c r="BK244" s="409"/>
      <c r="BL244" s="409"/>
      <c r="BM244" s="409"/>
      <c r="BN244" s="409"/>
      <c r="BO244" s="409"/>
      <c r="BP244" s="409"/>
      <c r="BQ244" s="409"/>
    </row>
    <row r="253" spans="1:69" x14ac:dyDescent="0.2">
      <c r="M253" s="143"/>
    </row>
    <row r="258" spans="1:69" s="349" customFormat="1" x14ac:dyDescent="0.2">
      <c r="A258" s="325"/>
      <c r="B258" s="39"/>
      <c r="C258" s="93"/>
      <c r="D258" s="93"/>
      <c r="E258" s="93"/>
      <c r="F258" s="93"/>
      <c r="G258" s="93"/>
      <c r="H258" s="93"/>
      <c r="I258" s="93"/>
      <c r="J258" s="93"/>
      <c r="K258" s="93"/>
      <c r="L258" s="39"/>
      <c r="M258" s="142"/>
      <c r="O258" s="409"/>
      <c r="P258" s="409"/>
      <c r="Q258" s="411"/>
      <c r="R258" s="411"/>
      <c r="S258" s="411"/>
      <c r="T258" s="484"/>
      <c r="U258" s="484"/>
      <c r="V258" s="411"/>
      <c r="W258" s="409"/>
      <c r="X258" s="409"/>
      <c r="Y258" s="409"/>
      <c r="Z258" s="409"/>
      <c r="AA258" s="409"/>
      <c r="AB258" s="409"/>
      <c r="AC258" s="409"/>
      <c r="AD258" s="409"/>
      <c r="AE258" s="409"/>
      <c r="AF258" s="409"/>
      <c r="AG258" s="409"/>
      <c r="AH258" s="409"/>
      <c r="AI258" s="409"/>
      <c r="AJ258" s="409"/>
      <c r="AK258" s="409"/>
      <c r="AL258" s="409"/>
      <c r="AM258" s="409"/>
      <c r="AN258" s="409"/>
      <c r="AO258" s="409"/>
      <c r="AP258" s="409"/>
      <c r="AQ258" s="409"/>
      <c r="AR258" s="409"/>
      <c r="AS258" s="409"/>
      <c r="AT258" s="409"/>
      <c r="AU258" s="409"/>
      <c r="AV258" s="409"/>
      <c r="AW258" s="409"/>
      <c r="AX258" s="409"/>
      <c r="AY258" s="409"/>
      <c r="AZ258" s="409"/>
      <c r="BA258" s="409"/>
      <c r="BB258" s="409"/>
      <c r="BC258" s="409"/>
      <c r="BD258" s="409"/>
      <c r="BE258" s="409"/>
      <c r="BF258" s="409"/>
      <c r="BG258" s="409"/>
      <c r="BH258" s="409"/>
      <c r="BI258" s="409"/>
      <c r="BJ258" s="409"/>
      <c r="BK258" s="409"/>
      <c r="BL258" s="409"/>
      <c r="BM258" s="409"/>
      <c r="BN258" s="409"/>
      <c r="BO258" s="409"/>
      <c r="BP258" s="409"/>
      <c r="BQ258" s="409"/>
    </row>
    <row r="259" spans="1:69" s="349" customFormat="1" x14ac:dyDescent="0.2">
      <c r="A259" s="325"/>
      <c r="B259" s="39"/>
      <c r="C259" s="93"/>
      <c r="D259" s="93"/>
      <c r="E259" s="93"/>
      <c r="F259" s="93"/>
      <c r="G259" s="93"/>
      <c r="H259" s="93"/>
      <c r="I259" s="93"/>
      <c r="J259" s="93"/>
      <c r="K259" s="93"/>
      <c r="L259" s="39"/>
      <c r="M259" s="142"/>
      <c r="O259" s="409"/>
      <c r="P259" s="409"/>
      <c r="Q259" s="411"/>
      <c r="R259" s="411"/>
      <c r="S259" s="411"/>
      <c r="T259" s="484"/>
      <c r="U259" s="484"/>
      <c r="V259" s="411"/>
      <c r="W259" s="409"/>
      <c r="X259" s="409"/>
      <c r="Y259" s="409"/>
      <c r="Z259" s="409"/>
      <c r="AA259" s="409"/>
      <c r="AB259" s="409"/>
      <c r="AC259" s="409"/>
      <c r="AD259" s="409"/>
      <c r="AE259" s="409"/>
      <c r="AF259" s="409"/>
      <c r="AG259" s="409"/>
      <c r="AH259" s="409"/>
      <c r="AI259" s="409"/>
      <c r="AJ259" s="409"/>
      <c r="AK259" s="409"/>
      <c r="AL259" s="409"/>
      <c r="AM259" s="409"/>
      <c r="AN259" s="409"/>
      <c r="AO259" s="409"/>
      <c r="AP259" s="409"/>
      <c r="AQ259" s="409"/>
      <c r="AR259" s="409"/>
      <c r="AS259" s="409"/>
      <c r="AT259" s="409"/>
      <c r="AU259" s="409"/>
      <c r="AV259" s="409"/>
      <c r="AW259" s="409"/>
      <c r="AX259" s="409"/>
      <c r="AY259" s="409"/>
      <c r="AZ259" s="409"/>
      <c r="BA259" s="409"/>
      <c r="BB259" s="409"/>
      <c r="BC259" s="409"/>
      <c r="BD259" s="409"/>
      <c r="BE259" s="409"/>
      <c r="BF259" s="409"/>
      <c r="BG259" s="409"/>
      <c r="BH259" s="409"/>
      <c r="BI259" s="409"/>
      <c r="BJ259" s="409"/>
      <c r="BK259" s="409"/>
      <c r="BL259" s="409"/>
      <c r="BM259" s="409"/>
      <c r="BN259" s="409"/>
      <c r="BO259" s="409"/>
      <c r="BP259" s="409"/>
      <c r="BQ259" s="409"/>
    </row>
    <row r="268" spans="1:69" x14ac:dyDescent="0.2">
      <c r="M268" s="143"/>
    </row>
    <row r="273" spans="1:69" s="349" customFormat="1" x14ac:dyDescent="0.2">
      <c r="A273" s="325"/>
      <c r="B273" s="39"/>
      <c r="C273" s="93"/>
      <c r="D273" s="93"/>
      <c r="E273" s="93"/>
      <c r="F273" s="93"/>
      <c r="G273" s="93"/>
      <c r="H273" s="93"/>
      <c r="I273" s="93"/>
      <c r="J273" s="93"/>
      <c r="K273" s="93"/>
      <c r="L273" s="39"/>
      <c r="M273" s="142"/>
      <c r="O273" s="409"/>
      <c r="P273" s="409"/>
      <c r="Q273" s="411"/>
      <c r="R273" s="411"/>
      <c r="S273" s="411"/>
      <c r="T273" s="484"/>
      <c r="U273" s="484"/>
      <c r="V273" s="411"/>
      <c r="W273" s="409"/>
      <c r="X273" s="409"/>
      <c r="Y273" s="409"/>
      <c r="Z273" s="409"/>
      <c r="AA273" s="409"/>
      <c r="AB273" s="409"/>
      <c r="AC273" s="409"/>
      <c r="AD273" s="409"/>
      <c r="AE273" s="409"/>
      <c r="AF273" s="409"/>
      <c r="AG273" s="409"/>
      <c r="AH273" s="409"/>
      <c r="AI273" s="409"/>
      <c r="AJ273" s="409"/>
      <c r="AK273" s="409"/>
      <c r="AL273" s="409"/>
      <c r="AM273" s="409"/>
      <c r="AN273" s="409"/>
      <c r="AO273" s="409"/>
      <c r="AP273" s="409"/>
      <c r="AQ273" s="409"/>
      <c r="AR273" s="409"/>
      <c r="AS273" s="409"/>
      <c r="AT273" s="409"/>
      <c r="AU273" s="409"/>
      <c r="AV273" s="409"/>
      <c r="AW273" s="409"/>
      <c r="AX273" s="409"/>
      <c r="AY273" s="409"/>
      <c r="AZ273" s="409"/>
      <c r="BA273" s="409"/>
      <c r="BB273" s="409"/>
      <c r="BC273" s="409"/>
      <c r="BD273" s="409"/>
      <c r="BE273" s="409"/>
      <c r="BF273" s="409"/>
      <c r="BG273" s="409"/>
      <c r="BH273" s="409"/>
      <c r="BI273" s="409"/>
      <c r="BJ273" s="409"/>
      <c r="BK273" s="409"/>
      <c r="BL273" s="409"/>
      <c r="BM273" s="409"/>
      <c r="BN273" s="409"/>
      <c r="BO273" s="409"/>
      <c r="BP273" s="409"/>
      <c r="BQ273" s="409"/>
    </row>
    <row r="274" spans="1:69" s="349" customFormat="1" x14ac:dyDescent="0.2">
      <c r="A274" s="325"/>
      <c r="B274" s="39"/>
      <c r="C274" s="93"/>
      <c r="D274" s="93"/>
      <c r="E274" s="93"/>
      <c r="F274" s="93"/>
      <c r="G274" s="93"/>
      <c r="H274" s="93"/>
      <c r="I274" s="93"/>
      <c r="J274" s="93"/>
      <c r="K274" s="93"/>
      <c r="L274" s="39"/>
      <c r="M274" s="142"/>
      <c r="O274" s="409"/>
      <c r="P274" s="409"/>
      <c r="Q274" s="411"/>
      <c r="R274" s="411"/>
      <c r="S274" s="411"/>
      <c r="T274" s="484"/>
      <c r="U274" s="484"/>
      <c r="V274" s="411"/>
      <c r="W274" s="409"/>
      <c r="X274" s="409"/>
      <c r="Y274" s="409"/>
      <c r="Z274" s="409"/>
      <c r="AA274" s="409"/>
      <c r="AB274" s="409"/>
      <c r="AC274" s="409"/>
      <c r="AD274" s="409"/>
      <c r="AE274" s="409"/>
      <c r="AF274" s="409"/>
      <c r="AG274" s="409"/>
      <c r="AH274" s="409"/>
      <c r="AI274" s="409"/>
      <c r="AJ274" s="409"/>
      <c r="AK274" s="409"/>
      <c r="AL274" s="409"/>
      <c r="AM274" s="409"/>
      <c r="AN274" s="409"/>
      <c r="AO274" s="409"/>
      <c r="AP274" s="409"/>
      <c r="AQ274" s="409"/>
      <c r="AR274" s="409"/>
      <c r="AS274" s="409"/>
      <c r="AT274" s="409"/>
      <c r="AU274" s="409"/>
      <c r="AV274" s="409"/>
      <c r="AW274" s="409"/>
      <c r="AX274" s="409"/>
      <c r="AY274" s="409"/>
      <c r="AZ274" s="409"/>
      <c r="BA274" s="409"/>
      <c r="BB274" s="409"/>
      <c r="BC274" s="409"/>
      <c r="BD274" s="409"/>
      <c r="BE274" s="409"/>
      <c r="BF274" s="409"/>
      <c r="BG274" s="409"/>
      <c r="BH274" s="409"/>
      <c r="BI274" s="409"/>
      <c r="BJ274" s="409"/>
      <c r="BK274" s="409"/>
      <c r="BL274" s="409"/>
      <c r="BM274" s="409"/>
      <c r="BN274" s="409"/>
      <c r="BO274" s="409"/>
      <c r="BP274" s="409"/>
      <c r="BQ274" s="409"/>
    </row>
    <row r="283" spans="1:69" x14ac:dyDescent="0.2">
      <c r="M283" s="143"/>
    </row>
    <row r="288" spans="1:69" s="349" customFormat="1" x14ac:dyDescent="0.2">
      <c r="A288" s="325"/>
      <c r="B288" s="39"/>
      <c r="C288" s="93"/>
      <c r="D288" s="93"/>
      <c r="E288" s="93"/>
      <c r="F288" s="93"/>
      <c r="G288" s="93"/>
      <c r="H288" s="93"/>
      <c r="I288" s="93"/>
      <c r="J288" s="93"/>
      <c r="K288" s="93"/>
      <c r="L288" s="39"/>
      <c r="M288" s="142"/>
      <c r="O288" s="409"/>
      <c r="P288" s="409"/>
      <c r="Q288" s="411"/>
      <c r="R288" s="411"/>
      <c r="S288" s="411"/>
      <c r="T288" s="484"/>
      <c r="U288" s="484"/>
      <c r="V288" s="411"/>
      <c r="W288" s="409"/>
      <c r="X288" s="409"/>
      <c r="Y288" s="409"/>
      <c r="Z288" s="409"/>
      <c r="AA288" s="409"/>
      <c r="AB288" s="409"/>
      <c r="AC288" s="409"/>
      <c r="AD288" s="409"/>
      <c r="AE288" s="409"/>
      <c r="AF288" s="409"/>
      <c r="AG288" s="409"/>
      <c r="AH288" s="409"/>
      <c r="AI288" s="409"/>
      <c r="AJ288" s="409"/>
      <c r="AK288" s="409"/>
      <c r="AL288" s="409"/>
      <c r="AM288" s="409"/>
      <c r="AN288" s="409"/>
      <c r="AO288" s="409"/>
      <c r="AP288" s="409"/>
      <c r="AQ288" s="409"/>
      <c r="AR288" s="409"/>
      <c r="AS288" s="409"/>
      <c r="AT288" s="409"/>
      <c r="AU288" s="409"/>
      <c r="AV288" s="409"/>
      <c r="AW288" s="409"/>
      <c r="AX288" s="409"/>
      <c r="AY288" s="409"/>
      <c r="AZ288" s="409"/>
      <c r="BA288" s="409"/>
      <c r="BB288" s="409"/>
      <c r="BC288" s="409"/>
      <c r="BD288" s="409"/>
      <c r="BE288" s="409"/>
      <c r="BF288" s="409"/>
      <c r="BG288" s="409"/>
      <c r="BH288" s="409"/>
      <c r="BI288" s="409"/>
      <c r="BJ288" s="409"/>
      <c r="BK288" s="409"/>
      <c r="BL288" s="409"/>
      <c r="BM288" s="409"/>
      <c r="BN288" s="409"/>
      <c r="BO288" s="409"/>
      <c r="BP288" s="409"/>
      <c r="BQ288" s="409"/>
    </row>
    <row r="289" spans="1:69" s="349" customFormat="1" x14ac:dyDescent="0.2">
      <c r="A289" s="325"/>
      <c r="B289" s="39"/>
      <c r="C289" s="93"/>
      <c r="D289" s="93"/>
      <c r="E289" s="93"/>
      <c r="F289" s="93"/>
      <c r="G289" s="93"/>
      <c r="H289" s="93"/>
      <c r="I289" s="93"/>
      <c r="J289" s="93"/>
      <c r="K289" s="93"/>
      <c r="L289" s="39"/>
      <c r="M289" s="142"/>
      <c r="O289" s="409"/>
      <c r="P289" s="409"/>
      <c r="Q289" s="411"/>
      <c r="R289" s="411"/>
      <c r="S289" s="411"/>
      <c r="T289" s="484"/>
      <c r="U289" s="484"/>
      <c r="V289" s="411"/>
      <c r="W289" s="409"/>
      <c r="X289" s="409"/>
      <c r="Y289" s="409"/>
      <c r="Z289" s="409"/>
      <c r="AA289" s="409"/>
      <c r="AB289" s="409"/>
      <c r="AC289" s="409"/>
      <c r="AD289" s="409"/>
      <c r="AE289" s="409"/>
      <c r="AF289" s="409"/>
      <c r="AG289" s="409"/>
      <c r="AH289" s="409"/>
      <c r="AI289" s="409"/>
      <c r="AJ289" s="409"/>
      <c r="AK289" s="409"/>
      <c r="AL289" s="409"/>
      <c r="AM289" s="409"/>
      <c r="AN289" s="409"/>
      <c r="AO289" s="409"/>
      <c r="AP289" s="409"/>
      <c r="AQ289" s="409"/>
      <c r="AR289" s="409"/>
      <c r="AS289" s="409"/>
      <c r="AT289" s="409"/>
      <c r="AU289" s="409"/>
      <c r="AV289" s="409"/>
      <c r="AW289" s="409"/>
      <c r="AX289" s="409"/>
      <c r="AY289" s="409"/>
      <c r="AZ289" s="409"/>
      <c r="BA289" s="409"/>
      <c r="BB289" s="409"/>
      <c r="BC289" s="409"/>
      <c r="BD289" s="409"/>
      <c r="BE289" s="409"/>
      <c r="BF289" s="409"/>
      <c r="BG289" s="409"/>
      <c r="BH289" s="409"/>
      <c r="BI289" s="409"/>
      <c r="BJ289" s="409"/>
      <c r="BK289" s="409"/>
      <c r="BL289" s="409"/>
      <c r="BM289" s="409"/>
      <c r="BN289" s="409"/>
      <c r="BO289" s="409"/>
      <c r="BP289" s="409"/>
      <c r="BQ289" s="409"/>
    </row>
    <row r="298" spans="1:69" x14ac:dyDescent="0.2">
      <c r="M298" s="143"/>
    </row>
    <row r="303" spans="1:69" s="349" customFormat="1" x14ac:dyDescent="0.2">
      <c r="A303" s="325"/>
      <c r="B303" s="39"/>
      <c r="C303" s="93"/>
      <c r="D303" s="93"/>
      <c r="E303" s="93"/>
      <c r="F303" s="93"/>
      <c r="G303" s="93"/>
      <c r="H303" s="93"/>
      <c r="I303" s="93"/>
      <c r="J303" s="93"/>
      <c r="K303" s="93"/>
      <c r="L303" s="39"/>
      <c r="M303" s="142"/>
      <c r="O303" s="409"/>
      <c r="P303" s="409"/>
      <c r="Q303" s="411"/>
      <c r="R303" s="411"/>
      <c r="S303" s="411"/>
      <c r="T303" s="484"/>
      <c r="U303" s="484"/>
      <c r="V303" s="411"/>
      <c r="W303" s="409"/>
      <c r="X303" s="409"/>
      <c r="Y303" s="409"/>
      <c r="Z303" s="409"/>
      <c r="AA303" s="409"/>
      <c r="AB303" s="409"/>
      <c r="AC303" s="409"/>
      <c r="AD303" s="409"/>
      <c r="AE303" s="409"/>
      <c r="AF303" s="409"/>
      <c r="AG303" s="409"/>
      <c r="AH303" s="409"/>
      <c r="AI303" s="409"/>
      <c r="AJ303" s="409"/>
      <c r="AK303" s="409"/>
      <c r="AL303" s="409"/>
      <c r="AM303" s="409"/>
      <c r="AN303" s="409"/>
      <c r="AO303" s="409"/>
      <c r="AP303" s="409"/>
      <c r="AQ303" s="409"/>
      <c r="AR303" s="409"/>
      <c r="AS303" s="409"/>
      <c r="AT303" s="409"/>
      <c r="AU303" s="409"/>
      <c r="AV303" s="409"/>
      <c r="AW303" s="409"/>
      <c r="AX303" s="409"/>
      <c r="AY303" s="409"/>
      <c r="AZ303" s="409"/>
      <c r="BA303" s="409"/>
      <c r="BB303" s="409"/>
      <c r="BC303" s="409"/>
      <c r="BD303" s="409"/>
      <c r="BE303" s="409"/>
      <c r="BF303" s="409"/>
      <c r="BG303" s="409"/>
      <c r="BH303" s="409"/>
      <c r="BI303" s="409"/>
      <c r="BJ303" s="409"/>
      <c r="BK303" s="409"/>
      <c r="BL303" s="409"/>
      <c r="BM303" s="409"/>
      <c r="BN303" s="409"/>
      <c r="BO303" s="409"/>
      <c r="BP303" s="409"/>
      <c r="BQ303" s="409"/>
    </row>
    <row r="304" spans="1:69" s="349" customFormat="1" x14ac:dyDescent="0.2">
      <c r="A304" s="325"/>
      <c r="B304" s="39"/>
      <c r="C304" s="93"/>
      <c r="D304" s="93"/>
      <c r="E304" s="93"/>
      <c r="F304" s="93"/>
      <c r="G304" s="93"/>
      <c r="H304" s="93"/>
      <c r="I304" s="93"/>
      <c r="J304" s="93"/>
      <c r="K304" s="93"/>
      <c r="L304" s="39"/>
      <c r="M304" s="142"/>
      <c r="O304" s="409"/>
      <c r="P304" s="409"/>
      <c r="Q304" s="411"/>
      <c r="R304" s="411"/>
      <c r="S304" s="411"/>
      <c r="T304" s="484"/>
      <c r="U304" s="484"/>
      <c r="V304" s="411"/>
      <c r="W304" s="409"/>
      <c r="X304" s="409"/>
      <c r="Y304" s="409"/>
      <c r="Z304" s="409"/>
      <c r="AA304" s="409"/>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409"/>
      <c r="BJ304" s="409"/>
      <c r="BK304" s="409"/>
      <c r="BL304" s="409"/>
      <c r="BM304" s="409"/>
      <c r="BN304" s="409"/>
      <c r="BO304" s="409"/>
      <c r="BP304" s="409"/>
      <c r="BQ304" s="409"/>
    </row>
    <row r="313" spans="1:69" x14ac:dyDescent="0.2">
      <c r="M313" s="143"/>
    </row>
    <row r="318" spans="1:69" s="349" customFormat="1" x14ac:dyDescent="0.2">
      <c r="A318" s="325"/>
      <c r="B318" s="39"/>
      <c r="C318" s="93"/>
      <c r="D318" s="93"/>
      <c r="E318" s="93"/>
      <c r="F318" s="93"/>
      <c r="G318" s="93"/>
      <c r="H318" s="93"/>
      <c r="I318" s="93"/>
      <c r="J318" s="93"/>
      <c r="K318" s="93"/>
      <c r="L318" s="39"/>
      <c r="M318" s="142"/>
      <c r="O318" s="409"/>
      <c r="P318" s="409"/>
      <c r="Q318" s="411"/>
      <c r="R318" s="411"/>
      <c r="S318" s="411"/>
      <c r="T318" s="484"/>
      <c r="U318" s="484"/>
      <c r="V318" s="411"/>
      <c r="W318" s="409"/>
      <c r="X318" s="409"/>
      <c r="Y318" s="409"/>
      <c r="Z318" s="409"/>
      <c r="AA318" s="409"/>
      <c r="AB318" s="409"/>
      <c r="AC318" s="409"/>
      <c r="AD318" s="409"/>
      <c r="AE318" s="409"/>
      <c r="AF318" s="409"/>
      <c r="AG318" s="409"/>
      <c r="AH318" s="409"/>
      <c r="AI318" s="409"/>
      <c r="AJ318" s="409"/>
      <c r="AK318" s="409"/>
      <c r="AL318" s="409"/>
      <c r="AM318" s="409"/>
      <c r="AN318" s="409"/>
      <c r="AO318" s="409"/>
      <c r="AP318" s="409"/>
      <c r="AQ318" s="409"/>
      <c r="AR318" s="409"/>
      <c r="AS318" s="409"/>
      <c r="AT318" s="409"/>
      <c r="AU318" s="409"/>
      <c r="AV318" s="409"/>
      <c r="AW318" s="409"/>
      <c r="AX318" s="409"/>
      <c r="AY318" s="409"/>
      <c r="AZ318" s="409"/>
      <c r="BA318" s="409"/>
      <c r="BB318" s="409"/>
      <c r="BC318" s="409"/>
      <c r="BD318" s="409"/>
      <c r="BE318" s="409"/>
      <c r="BF318" s="409"/>
      <c r="BG318" s="409"/>
      <c r="BH318" s="409"/>
      <c r="BI318" s="409"/>
      <c r="BJ318" s="409"/>
      <c r="BK318" s="409"/>
      <c r="BL318" s="409"/>
      <c r="BM318" s="409"/>
      <c r="BN318" s="409"/>
      <c r="BO318" s="409"/>
      <c r="BP318" s="409"/>
      <c r="BQ318" s="409"/>
    </row>
    <row r="319" spans="1:69" s="349" customFormat="1" x14ac:dyDescent="0.2">
      <c r="A319" s="325"/>
      <c r="B319" s="39"/>
      <c r="C319" s="93"/>
      <c r="D319" s="93"/>
      <c r="E319" s="93"/>
      <c r="F319" s="93"/>
      <c r="G319" s="93"/>
      <c r="H319" s="93"/>
      <c r="I319" s="93"/>
      <c r="J319" s="93"/>
      <c r="K319" s="93"/>
      <c r="L319" s="39"/>
      <c r="M319" s="142"/>
      <c r="O319" s="409"/>
      <c r="P319" s="409"/>
      <c r="Q319" s="411"/>
      <c r="R319" s="411"/>
      <c r="S319" s="411"/>
      <c r="T319" s="484"/>
      <c r="U319" s="484"/>
      <c r="V319" s="411"/>
      <c r="W319" s="409"/>
      <c r="X319" s="409"/>
      <c r="Y319" s="409"/>
      <c r="Z319" s="409"/>
      <c r="AA319" s="409"/>
      <c r="AB319" s="409"/>
      <c r="AC319" s="409"/>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09"/>
      <c r="AY319" s="409"/>
      <c r="AZ319" s="409"/>
      <c r="BA319" s="409"/>
      <c r="BB319" s="409"/>
      <c r="BC319" s="409"/>
      <c r="BD319" s="409"/>
      <c r="BE319" s="409"/>
      <c r="BF319" s="409"/>
      <c r="BG319" s="409"/>
      <c r="BH319" s="409"/>
      <c r="BI319" s="409"/>
      <c r="BJ319" s="409"/>
      <c r="BK319" s="409"/>
      <c r="BL319" s="409"/>
      <c r="BM319" s="409"/>
      <c r="BN319" s="409"/>
      <c r="BO319" s="409"/>
      <c r="BP319" s="409"/>
      <c r="BQ319" s="409"/>
    </row>
    <row r="328" spans="1:69" x14ac:dyDescent="0.2">
      <c r="M328" s="143"/>
    </row>
    <row r="333" spans="1:69" s="349" customFormat="1" x14ac:dyDescent="0.2">
      <c r="A333" s="325"/>
      <c r="B333" s="39"/>
      <c r="C333" s="93"/>
      <c r="D333" s="93"/>
      <c r="E333" s="93"/>
      <c r="F333" s="93"/>
      <c r="G333" s="93"/>
      <c r="H333" s="93"/>
      <c r="I333" s="93"/>
      <c r="J333" s="93"/>
      <c r="K333" s="93"/>
      <c r="L333" s="39"/>
      <c r="M333" s="142"/>
      <c r="O333" s="409"/>
      <c r="P333" s="409"/>
      <c r="Q333" s="411"/>
      <c r="R333" s="411"/>
      <c r="S333" s="411"/>
      <c r="T333" s="484"/>
      <c r="U333" s="484"/>
      <c r="V333" s="411"/>
      <c r="W333" s="409"/>
      <c r="X333" s="409"/>
      <c r="Y333" s="409"/>
      <c r="Z333" s="409"/>
      <c r="AA333" s="409"/>
      <c r="AB333" s="409"/>
      <c r="AC333" s="409"/>
      <c r="AD333" s="409"/>
      <c r="AE333" s="409"/>
      <c r="AF333" s="409"/>
      <c r="AG333" s="409"/>
      <c r="AH333" s="409"/>
      <c r="AI333" s="409"/>
      <c r="AJ333" s="409"/>
      <c r="AK333" s="409"/>
      <c r="AL333" s="409"/>
      <c r="AM333" s="409"/>
      <c r="AN333" s="409"/>
      <c r="AO333" s="409"/>
      <c r="AP333" s="409"/>
      <c r="AQ333" s="409"/>
      <c r="AR333" s="409"/>
      <c r="AS333" s="409"/>
      <c r="AT333" s="409"/>
      <c r="AU333" s="409"/>
      <c r="AV333" s="409"/>
      <c r="AW333" s="409"/>
      <c r="AX333" s="409"/>
      <c r="AY333" s="409"/>
      <c r="AZ333" s="409"/>
      <c r="BA333" s="409"/>
      <c r="BB333" s="409"/>
      <c r="BC333" s="409"/>
      <c r="BD333" s="409"/>
      <c r="BE333" s="409"/>
      <c r="BF333" s="409"/>
      <c r="BG333" s="409"/>
      <c r="BH333" s="409"/>
      <c r="BI333" s="409"/>
      <c r="BJ333" s="409"/>
      <c r="BK333" s="409"/>
      <c r="BL333" s="409"/>
      <c r="BM333" s="409"/>
      <c r="BN333" s="409"/>
      <c r="BO333" s="409"/>
      <c r="BP333" s="409"/>
      <c r="BQ333" s="409"/>
    </row>
    <row r="334" spans="1:69" s="349" customFormat="1" x14ac:dyDescent="0.2">
      <c r="A334" s="325"/>
      <c r="B334" s="39"/>
      <c r="C334" s="93"/>
      <c r="D334" s="93"/>
      <c r="E334" s="93"/>
      <c r="F334" s="93"/>
      <c r="G334" s="93"/>
      <c r="H334" s="93"/>
      <c r="I334" s="93"/>
      <c r="J334" s="93"/>
      <c r="K334" s="93"/>
      <c r="L334" s="39"/>
      <c r="M334" s="142"/>
      <c r="O334" s="409"/>
      <c r="P334" s="409"/>
      <c r="Q334" s="411"/>
      <c r="R334" s="411"/>
      <c r="S334" s="411"/>
      <c r="T334" s="484"/>
      <c r="U334" s="484"/>
      <c r="V334" s="411"/>
      <c r="W334" s="409"/>
      <c r="X334" s="409"/>
      <c r="Y334" s="409"/>
      <c r="Z334" s="409"/>
      <c r="AA334" s="409"/>
      <c r="AB334" s="409"/>
      <c r="AC334" s="409"/>
      <c r="AD334" s="409"/>
      <c r="AE334" s="409"/>
      <c r="AF334" s="409"/>
      <c r="AG334" s="409"/>
      <c r="AH334" s="409"/>
      <c r="AI334" s="409"/>
      <c r="AJ334" s="409"/>
      <c r="AK334" s="409"/>
      <c r="AL334" s="409"/>
      <c r="AM334" s="409"/>
      <c r="AN334" s="409"/>
      <c r="AO334" s="409"/>
      <c r="AP334" s="409"/>
      <c r="AQ334" s="409"/>
      <c r="AR334" s="409"/>
      <c r="AS334" s="409"/>
      <c r="AT334" s="409"/>
      <c r="AU334" s="409"/>
      <c r="AV334" s="409"/>
      <c r="AW334" s="409"/>
      <c r="AX334" s="409"/>
      <c r="AY334" s="409"/>
      <c r="AZ334" s="409"/>
      <c r="BA334" s="409"/>
      <c r="BB334" s="409"/>
      <c r="BC334" s="409"/>
      <c r="BD334" s="409"/>
      <c r="BE334" s="409"/>
      <c r="BF334" s="409"/>
      <c r="BG334" s="409"/>
      <c r="BH334" s="409"/>
      <c r="BI334" s="409"/>
      <c r="BJ334" s="409"/>
      <c r="BK334" s="409"/>
      <c r="BL334" s="409"/>
      <c r="BM334" s="409"/>
      <c r="BN334" s="409"/>
      <c r="BO334" s="409"/>
      <c r="BP334" s="409"/>
      <c r="BQ334" s="409"/>
    </row>
    <row r="343" spans="1:69" x14ac:dyDescent="0.2">
      <c r="M343" s="143"/>
    </row>
    <row r="348" spans="1:69" s="349" customFormat="1" x14ac:dyDescent="0.2">
      <c r="A348" s="325"/>
      <c r="B348" s="39"/>
      <c r="C348" s="93"/>
      <c r="D348" s="93"/>
      <c r="E348" s="93"/>
      <c r="F348" s="93"/>
      <c r="G348" s="93"/>
      <c r="H348" s="93"/>
      <c r="I348" s="93"/>
      <c r="J348" s="93"/>
      <c r="K348" s="93"/>
      <c r="L348" s="39"/>
      <c r="M348" s="142"/>
      <c r="O348" s="409"/>
      <c r="P348" s="409"/>
      <c r="Q348" s="411"/>
      <c r="R348" s="411"/>
      <c r="S348" s="411"/>
      <c r="T348" s="484"/>
      <c r="U348" s="484"/>
      <c r="V348" s="411"/>
      <c r="W348" s="409"/>
      <c r="X348" s="409"/>
      <c r="Y348" s="409"/>
      <c r="Z348" s="409"/>
      <c r="AA348" s="409"/>
      <c r="AB348" s="409"/>
      <c r="AC348" s="409"/>
      <c r="AD348" s="409"/>
      <c r="AE348" s="409"/>
      <c r="AF348" s="409"/>
      <c r="AG348" s="409"/>
      <c r="AH348" s="409"/>
      <c r="AI348" s="409"/>
      <c r="AJ348" s="409"/>
      <c r="AK348" s="409"/>
      <c r="AL348" s="409"/>
      <c r="AM348" s="409"/>
      <c r="AN348" s="409"/>
      <c r="AO348" s="409"/>
      <c r="AP348" s="409"/>
      <c r="AQ348" s="409"/>
      <c r="AR348" s="409"/>
      <c r="AS348" s="409"/>
      <c r="AT348" s="409"/>
      <c r="AU348" s="409"/>
      <c r="AV348" s="409"/>
      <c r="AW348" s="409"/>
      <c r="AX348" s="409"/>
      <c r="AY348" s="409"/>
      <c r="AZ348" s="409"/>
      <c r="BA348" s="409"/>
      <c r="BB348" s="409"/>
      <c r="BC348" s="409"/>
      <c r="BD348" s="409"/>
      <c r="BE348" s="409"/>
      <c r="BF348" s="409"/>
      <c r="BG348" s="409"/>
      <c r="BH348" s="409"/>
      <c r="BI348" s="409"/>
      <c r="BJ348" s="409"/>
      <c r="BK348" s="409"/>
      <c r="BL348" s="409"/>
      <c r="BM348" s="409"/>
      <c r="BN348" s="409"/>
      <c r="BO348" s="409"/>
      <c r="BP348" s="409"/>
      <c r="BQ348" s="409"/>
    </row>
    <row r="349" spans="1:69" s="349" customFormat="1" x14ac:dyDescent="0.2">
      <c r="A349" s="325"/>
      <c r="B349" s="39"/>
      <c r="C349" s="93"/>
      <c r="D349" s="93"/>
      <c r="E349" s="93"/>
      <c r="F349" s="93"/>
      <c r="G349" s="93"/>
      <c r="H349" s="93"/>
      <c r="I349" s="93"/>
      <c r="J349" s="93"/>
      <c r="K349" s="93"/>
      <c r="L349" s="39"/>
      <c r="M349" s="142"/>
      <c r="O349" s="409"/>
      <c r="P349" s="409"/>
      <c r="Q349" s="411"/>
      <c r="R349" s="411"/>
      <c r="S349" s="411"/>
      <c r="T349" s="484"/>
      <c r="U349" s="484"/>
      <c r="V349" s="411"/>
      <c r="W349" s="409"/>
      <c r="X349" s="409"/>
      <c r="Y349" s="409"/>
      <c r="Z349" s="409"/>
      <c r="AA349" s="409"/>
      <c r="AB349" s="409"/>
      <c r="AC349" s="409"/>
      <c r="AD349" s="409"/>
      <c r="AE349" s="409"/>
      <c r="AF349" s="409"/>
      <c r="AG349" s="409"/>
      <c r="AH349" s="409"/>
      <c r="AI349" s="409"/>
      <c r="AJ349" s="409"/>
      <c r="AK349" s="409"/>
      <c r="AL349" s="409"/>
      <c r="AM349" s="409"/>
      <c r="AN349" s="409"/>
      <c r="AO349" s="409"/>
      <c r="AP349" s="409"/>
      <c r="AQ349" s="409"/>
      <c r="AR349" s="409"/>
      <c r="AS349" s="409"/>
      <c r="AT349" s="409"/>
      <c r="AU349" s="409"/>
      <c r="AV349" s="409"/>
      <c r="AW349" s="409"/>
      <c r="AX349" s="409"/>
      <c r="AY349" s="409"/>
      <c r="AZ349" s="409"/>
      <c r="BA349" s="409"/>
      <c r="BB349" s="409"/>
      <c r="BC349" s="409"/>
      <c r="BD349" s="409"/>
      <c r="BE349" s="409"/>
      <c r="BF349" s="409"/>
      <c r="BG349" s="409"/>
      <c r="BH349" s="409"/>
      <c r="BI349" s="409"/>
      <c r="BJ349" s="409"/>
      <c r="BK349" s="409"/>
      <c r="BL349" s="409"/>
      <c r="BM349" s="409"/>
      <c r="BN349" s="409"/>
      <c r="BO349" s="409"/>
      <c r="BP349" s="409"/>
      <c r="BQ349" s="409"/>
    </row>
    <row r="358" spans="1:69" x14ac:dyDescent="0.2">
      <c r="M358" s="143"/>
    </row>
    <row r="363" spans="1:69" s="349" customFormat="1" x14ac:dyDescent="0.2">
      <c r="A363" s="325"/>
      <c r="B363" s="39"/>
      <c r="C363" s="93"/>
      <c r="D363" s="93"/>
      <c r="E363" s="93"/>
      <c r="F363" s="93"/>
      <c r="G363" s="93"/>
      <c r="H363" s="93"/>
      <c r="I363" s="93"/>
      <c r="J363" s="93"/>
      <c r="K363" s="93"/>
      <c r="L363" s="39"/>
      <c r="M363" s="142"/>
      <c r="O363" s="409"/>
      <c r="P363" s="409"/>
      <c r="Q363" s="411"/>
      <c r="R363" s="411"/>
      <c r="S363" s="411"/>
      <c r="T363" s="484"/>
      <c r="U363" s="484"/>
      <c r="V363" s="411"/>
      <c r="W363" s="409"/>
      <c r="X363" s="409"/>
      <c r="Y363" s="409"/>
      <c r="Z363" s="409"/>
      <c r="AA363" s="409"/>
      <c r="AB363" s="409"/>
      <c r="AC363" s="409"/>
      <c r="AD363" s="409"/>
      <c r="AE363" s="409"/>
      <c r="AF363" s="409"/>
      <c r="AG363" s="409"/>
      <c r="AH363" s="409"/>
      <c r="AI363" s="409"/>
      <c r="AJ363" s="409"/>
      <c r="AK363" s="409"/>
      <c r="AL363" s="409"/>
      <c r="AM363" s="409"/>
      <c r="AN363" s="409"/>
      <c r="AO363" s="409"/>
      <c r="AP363" s="409"/>
      <c r="AQ363" s="409"/>
      <c r="AR363" s="409"/>
      <c r="AS363" s="409"/>
      <c r="AT363" s="409"/>
      <c r="AU363" s="409"/>
      <c r="AV363" s="409"/>
      <c r="AW363" s="409"/>
      <c r="AX363" s="409"/>
      <c r="AY363" s="409"/>
      <c r="AZ363" s="409"/>
      <c r="BA363" s="409"/>
      <c r="BB363" s="409"/>
      <c r="BC363" s="409"/>
      <c r="BD363" s="409"/>
      <c r="BE363" s="409"/>
      <c r="BF363" s="409"/>
      <c r="BG363" s="409"/>
      <c r="BH363" s="409"/>
      <c r="BI363" s="409"/>
      <c r="BJ363" s="409"/>
      <c r="BK363" s="409"/>
      <c r="BL363" s="409"/>
      <c r="BM363" s="409"/>
      <c r="BN363" s="409"/>
      <c r="BO363" s="409"/>
      <c r="BP363" s="409"/>
      <c r="BQ363" s="409"/>
    </row>
    <row r="364" spans="1:69" s="349" customFormat="1" x14ac:dyDescent="0.2">
      <c r="A364" s="325"/>
      <c r="B364" s="39"/>
      <c r="C364" s="93"/>
      <c r="D364" s="93"/>
      <c r="E364" s="93"/>
      <c r="F364" s="93"/>
      <c r="G364" s="93"/>
      <c r="H364" s="93"/>
      <c r="I364" s="93"/>
      <c r="J364" s="93"/>
      <c r="K364" s="93"/>
      <c r="L364" s="39"/>
      <c r="M364" s="142"/>
      <c r="O364" s="409"/>
      <c r="P364" s="409"/>
      <c r="Q364" s="411"/>
      <c r="R364" s="411"/>
      <c r="S364" s="411"/>
      <c r="T364" s="484"/>
      <c r="U364" s="484"/>
      <c r="V364" s="411"/>
      <c r="W364" s="409"/>
      <c r="X364" s="409"/>
      <c r="Y364" s="409"/>
      <c r="Z364" s="409"/>
      <c r="AA364" s="409"/>
      <c r="AB364" s="409"/>
      <c r="AC364" s="409"/>
      <c r="AD364" s="409"/>
      <c r="AE364" s="409"/>
      <c r="AF364" s="409"/>
      <c r="AG364" s="409"/>
      <c r="AH364" s="409"/>
      <c r="AI364" s="409"/>
      <c r="AJ364" s="409"/>
      <c r="AK364" s="409"/>
      <c r="AL364" s="409"/>
      <c r="AM364" s="409"/>
      <c r="AN364" s="409"/>
      <c r="AO364" s="409"/>
      <c r="AP364" s="409"/>
      <c r="AQ364" s="409"/>
      <c r="AR364" s="409"/>
      <c r="AS364" s="409"/>
      <c r="AT364" s="409"/>
      <c r="AU364" s="409"/>
      <c r="AV364" s="409"/>
      <c r="AW364" s="409"/>
      <c r="AX364" s="409"/>
      <c r="AY364" s="409"/>
      <c r="AZ364" s="409"/>
      <c r="BA364" s="409"/>
      <c r="BB364" s="409"/>
      <c r="BC364" s="409"/>
      <c r="BD364" s="409"/>
      <c r="BE364" s="409"/>
      <c r="BF364" s="409"/>
      <c r="BG364" s="409"/>
      <c r="BH364" s="409"/>
      <c r="BI364" s="409"/>
      <c r="BJ364" s="409"/>
      <c r="BK364" s="409"/>
      <c r="BL364" s="409"/>
      <c r="BM364" s="409"/>
      <c r="BN364" s="409"/>
      <c r="BO364" s="409"/>
      <c r="BP364" s="409"/>
      <c r="BQ364" s="409"/>
    </row>
    <row r="378" spans="1:69" s="349" customFormat="1" x14ac:dyDescent="0.2">
      <c r="A378" s="325"/>
      <c r="B378" s="39"/>
      <c r="C378" s="93"/>
      <c r="D378" s="93"/>
      <c r="E378" s="93"/>
      <c r="F378" s="93"/>
      <c r="G378" s="93"/>
      <c r="H378" s="93"/>
      <c r="I378" s="93"/>
      <c r="J378" s="93"/>
      <c r="K378" s="93"/>
      <c r="L378" s="39"/>
      <c r="M378" s="142"/>
      <c r="O378" s="409"/>
      <c r="P378" s="409"/>
      <c r="Q378" s="411"/>
      <c r="R378" s="411"/>
      <c r="S378" s="411"/>
      <c r="T378" s="484"/>
      <c r="U378" s="484"/>
      <c r="V378" s="411"/>
      <c r="W378" s="409"/>
      <c r="X378" s="409"/>
      <c r="Y378" s="409"/>
      <c r="Z378" s="409"/>
      <c r="AA378" s="409"/>
      <c r="AB378" s="409"/>
      <c r="AC378" s="409"/>
      <c r="AD378" s="409"/>
      <c r="AE378" s="409"/>
      <c r="AF378" s="409"/>
      <c r="AG378" s="409"/>
      <c r="AH378" s="409"/>
      <c r="AI378" s="409"/>
      <c r="AJ378" s="409"/>
      <c r="AK378" s="409"/>
      <c r="AL378" s="409"/>
      <c r="AM378" s="409"/>
      <c r="AN378" s="409"/>
      <c r="AO378" s="409"/>
      <c r="AP378" s="409"/>
      <c r="AQ378" s="409"/>
      <c r="AR378" s="409"/>
      <c r="AS378" s="409"/>
      <c r="AT378" s="409"/>
      <c r="AU378" s="409"/>
      <c r="AV378" s="409"/>
      <c r="AW378" s="409"/>
      <c r="AX378" s="409"/>
      <c r="AY378" s="409"/>
      <c r="AZ378" s="409"/>
      <c r="BA378" s="409"/>
      <c r="BB378" s="409"/>
      <c r="BC378" s="409"/>
      <c r="BD378" s="409"/>
      <c r="BE378" s="409"/>
      <c r="BF378" s="409"/>
      <c r="BG378" s="409"/>
      <c r="BH378" s="409"/>
      <c r="BI378" s="409"/>
      <c r="BJ378" s="409"/>
      <c r="BK378" s="409"/>
      <c r="BL378" s="409"/>
      <c r="BM378" s="409"/>
      <c r="BN378" s="409"/>
      <c r="BO378" s="409"/>
      <c r="BP378" s="409"/>
      <c r="BQ378" s="409"/>
    </row>
    <row r="379" spans="1:69" s="349" customFormat="1" x14ac:dyDescent="0.2">
      <c r="A379" s="325"/>
      <c r="B379" s="39"/>
      <c r="C379" s="93"/>
      <c r="D379" s="93"/>
      <c r="E379" s="93"/>
      <c r="F379" s="93"/>
      <c r="G379" s="93"/>
      <c r="H379" s="93"/>
      <c r="I379" s="93"/>
      <c r="J379" s="93"/>
      <c r="K379" s="93"/>
      <c r="L379" s="39"/>
      <c r="M379" s="142"/>
      <c r="O379" s="409"/>
      <c r="P379" s="409"/>
      <c r="Q379" s="411"/>
      <c r="R379" s="411"/>
      <c r="S379" s="411"/>
      <c r="T379" s="484"/>
      <c r="U379" s="484"/>
      <c r="V379" s="411"/>
      <c r="W379" s="409"/>
      <c r="X379" s="409"/>
      <c r="Y379" s="409"/>
      <c r="Z379" s="409"/>
      <c r="AA379" s="409"/>
      <c r="AB379" s="409"/>
      <c r="AC379" s="409"/>
      <c r="AD379" s="409"/>
      <c r="AE379" s="409"/>
      <c r="AF379" s="409"/>
      <c r="AG379" s="409"/>
      <c r="AH379" s="409"/>
      <c r="AI379" s="409"/>
      <c r="AJ379" s="409"/>
      <c r="AK379" s="409"/>
      <c r="AL379" s="409"/>
      <c r="AM379" s="409"/>
      <c r="AN379" s="409"/>
      <c r="AO379" s="409"/>
      <c r="AP379" s="409"/>
      <c r="AQ379" s="409"/>
      <c r="AR379" s="409"/>
      <c r="AS379" s="409"/>
      <c r="AT379" s="409"/>
      <c r="AU379" s="409"/>
      <c r="AV379" s="409"/>
      <c r="AW379" s="409"/>
      <c r="AX379" s="409"/>
      <c r="AY379" s="409"/>
      <c r="AZ379" s="409"/>
      <c r="BA379" s="409"/>
      <c r="BB379" s="409"/>
      <c r="BC379" s="409"/>
      <c r="BD379" s="409"/>
      <c r="BE379" s="409"/>
      <c r="BF379" s="409"/>
      <c r="BG379" s="409"/>
      <c r="BH379" s="409"/>
      <c r="BI379" s="409"/>
      <c r="BJ379" s="409"/>
      <c r="BK379" s="409"/>
      <c r="BL379" s="409"/>
      <c r="BM379" s="409"/>
      <c r="BN379" s="409"/>
      <c r="BO379" s="409"/>
      <c r="BP379" s="409"/>
      <c r="BQ379" s="409"/>
    </row>
    <row r="394" spans="1:69" s="349" customFormat="1" x14ac:dyDescent="0.2">
      <c r="A394" s="325"/>
      <c r="B394" s="39"/>
      <c r="C394" s="93"/>
      <c r="D394" s="93"/>
      <c r="E394" s="93"/>
      <c r="F394" s="93"/>
      <c r="G394" s="93"/>
      <c r="H394" s="93"/>
      <c r="I394" s="93"/>
      <c r="J394" s="93"/>
      <c r="K394" s="93"/>
      <c r="L394" s="39"/>
      <c r="M394" s="142"/>
      <c r="O394" s="409"/>
      <c r="P394" s="409"/>
      <c r="Q394" s="411"/>
      <c r="R394" s="411"/>
      <c r="S394" s="411"/>
      <c r="T394" s="484"/>
      <c r="U394" s="484"/>
      <c r="V394" s="411"/>
      <c r="W394" s="409"/>
      <c r="X394" s="409"/>
      <c r="Y394" s="409"/>
      <c r="Z394" s="409"/>
      <c r="AA394" s="409"/>
      <c r="AB394" s="409"/>
      <c r="AC394" s="409"/>
      <c r="AD394" s="409"/>
      <c r="AE394" s="409"/>
      <c r="AF394" s="409"/>
      <c r="AG394" s="409"/>
      <c r="AH394" s="409"/>
      <c r="AI394" s="409"/>
      <c r="AJ394" s="409"/>
      <c r="AK394" s="409"/>
      <c r="AL394" s="409"/>
      <c r="AM394" s="409"/>
      <c r="AN394" s="409"/>
      <c r="AO394" s="409"/>
      <c r="AP394" s="409"/>
      <c r="AQ394" s="409"/>
      <c r="AR394" s="409"/>
      <c r="AS394" s="409"/>
      <c r="AT394" s="409"/>
      <c r="AU394" s="409"/>
      <c r="AV394" s="409"/>
      <c r="AW394" s="409"/>
      <c r="AX394" s="409"/>
      <c r="AY394" s="409"/>
      <c r="AZ394" s="409"/>
      <c r="BA394" s="409"/>
      <c r="BB394" s="409"/>
      <c r="BC394" s="409"/>
      <c r="BD394" s="409"/>
      <c r="BE394" s="409"/>
      <c r="BF394" s="409"/>
      <c r="BG394" s="409"/>
      <c r="BH394" s="409"/>
      <c r="BI394" s="409"/>
      <c r="BJ394" s="409"/>
      <c r="BK394" s="409"/>
      <c r="BL394" s="409"/>
      <c r="BM394" s="409"/>
      <c r="BN394" s="409"/>
      <c r="BO394" s="409"/>
      <c r="BP394" s="409"/>
      <c r="BQ394" s="409"/>
    </row>
  </sheetData>
  <sheetProtection algorithmName="SHA-512" hashValue="AjhAT+1ZX3I+Gkcp5mQ7OID1HTB1qHk5RiFrBrvmpfA0GVNoip43Noc2Ujyo4rwOUluA6IOOmheSfdZqN5Cm/A==" saltValue="+BR07ga+qYn/wa1Xki5rSQ==" spinCount="100000" sheet="1" objects="1" scenarios="1"/>
  <mergeCells count="89">
    <mergeCell ref="M80:M82"/>
    <mergeCell ref="G9:K9"/>
    <mergeCell ref="C84:D84"/>
    <mergeCell ref="I12:I13"/>
    <mergeCell ref="C19:C20"/>
    <mergeCell ref="K67:K68"/>
    <mergeCell ref="M67:M70"/>
    <mergeCell ref="E26:E27"/>
    <mergeCell ref="C12:C13"/>
    <mergeCell ref="E12:E13"/>
    <mergeCell ref="K12:K13"/>
    <mergeCell ref="G19:G20"/>
    <mergeCell ref="G22:G23"/>
    <mergeCell ref="G24:G25"/>
    <mergeCell ref="G26:G27"/>
    <mergeCell ref="H80:H81"/>
    <mergeCell ref="B34:B35"/>
    <mergeCell ref="J34:J35"/>
    <mergeCell ref="D34:D35"/>
    <mergeCell ref="H79:J79"/>
    <mergeCell ref="B67:B68"/>
    <mergeCell ref="B69:B70"/>
    <mergeCell ref="C69:E70"/>
    <mergeCell ref="H75:J75"/>
    <mergeCell ref="H76:J76"/>
    <mergeCell ref="H73:J73"/>
    <mergeCell ref="H71:J71"/>
    <mergeCell ref="H72:J72"/>
    <mergeCell ref="C89:D89"/>
    <mergeCell ref="B91:D91"/>
    <mergeCell ref="B80:B81"/>
    <mergeCell ref="C80:D81"/>
    <mergeCell ref="C71:E71"/>
    <mergeCell ref="C72:E72"/>
    <mergeCell ref="C74:E74"/>
    <mergeCell ref="C75:E75"/>
    <mergeCell ref="C76:E76"/>
    <mergeCell ref="C73:E73"/>
    <mergeCell ref="C82:D82"/>
    <mergeCell ref="C88:D88"/>
    <mergeCell ref="C90:D90"/>
    <mergeCell ref="C83:D83"/>
    <mergeCell ref="B85:D85"/>
    <mergeCell ref="M3:M8"/>
    <mergeCell ref="B3:C4"/>
    <mergeCell ref="B6:F8"/>
    <mergeCell ref="F26:F27"/>
    <mergeCell ref="D19:D20"/>
    <mergeCell ref="B21:B22"/>
    <mergeCell ref="G6:H6"/>
    <mergeCell ref="G7:H7"/>
    <mergeCell ref="G8:K8"/>
    <mergeCell ref="G12:G13"/>
    <mergeCell ref="I5:K6"/>
    <mergeCell ref="G3:K3"/>
    <mergeCell ref="B11:C11"/>
    <mergeCell ref="C24:C25"/>
    <mergeCell ref="D24:D25"/>
    <mergeCell ref="B12:B13"/>
    <mergeCell ref="B15:B16"/>
    <mergeCell ref="C26:C27"/>
    <mergeCell ref="D26:D27"/>
    <mergeCell ref="C29:C30"/>
    <mergeCell ref="D29:D30"/>
    <mergeCell ref="C21:C23"/>
    <mergeCell ref="D21:D23"/>
    <mergeCell ref="G80:G81"/>
    <mergeCell ref="E29:E30"/>
    <mergeCell ref="H74:J74"/>
    <mergeCell ref="G29:G30"/>
    <mergeCell ref="H22:H23"/>
    <mergeCell ref="H24:H25"/>
    <mergeCell ref="F24:F25"/>
    <mergeCell ref="E24:E25"/>
    <mergeCell ref="H34:H35"/>
    <mergeCell ref="G69:G70"/>
    <mergeCell ref="H69:J70"/>
    <mergeCell ref="K32:K33"/>
    <mergeCell ref="M34:M47"/>
    <mergeCell ref="F19:F20"/>
    <mergeCell ref="F29:F30"/>
    <mergeCell ref="E19:E20"/>
    <mergeCell ref="H19:H20"/>
    <mergeCell ref="H26:H27"/>
    <mergeCell ref="H29:H30"/>
    <mergeCell ref="E21:E23"/>
    <mergeCell ref="F21:F23"/>
    <mergeCell ref="M14:M32"/>
    <mergeCell ref="I17:K17"/>
  </mergeCells>
  <phoneticPr fontId="1"/>
  <conditionalFormatting sqref="B36:C65">
    <cfRule type="containsBlanks" dxfId="68" priority="788">
      <formula>LEN(TRIM(B36))=0</formula>
    </cfRule>
  </conditionalFormatting>
  <conditionalFormatting sqref="B66:C66">
    <cfRule type="cellIs" dxfId="67" priority="567" operator="equal">
      <formula>0</formula>
    </cfRule>
  </conditionalFormatting>
  <conditionalFormatting sqref="B71:H76">
    <cfRule type="containsBlanks" dxfId="66" priority="791">
      <formula>LEN(TRIM(B71))=0</formula>
    </cfRule>
  </conditionalFormatting>
  <conditionalFormatting sqref="C12 G22:H23 C24:H30 E82:E91">
    <cfRule type="cellIs" dxfId="65" priority="569" operator="equal">
      <formula>0</formula>
    </cfRule>
  </conditionalFormatting>
  <conditionalFormatting sqref="C28:D30 D29:H30">
    <cfRule type="cellIs" dxfId="64" priority="26" operator="equal">
      <formula>0</formula>
    </cfRule>
  </conditionalFormatting>
  <conditionalFormatting sqref="C36:D65 K36:K65">
    <cfRule type="cellIs" dxfId="63" priority="42" operator="equal">
      <formula>0</formula>
    </cfRule>
  </conditionalFormatting>
  <conditionalFormatting sqref="C21:F21">
    <cfRule type="cellIs" dxfId="62" priority="7" operator="equal">
      <formula>0</formula>
    </cfRule>
  </conditionalFormatting>
  <conditionalFormatting sqref="C17:H20">
    <cfRule type="containsBlanks" dxfId="61" priority="1">
      <formula>LEN(TRIM(C17))=0</formula>
    </cfRule>
  </conditionalFormatting>
  <conditionalFormatting sqref="E12 G12">
    <cfRule type="cellIs" dxfId="60" priority="566" operator="equal">
      <formula>0</formula>
    </cfRule>
  </conditionalFormatting>
  <conditionalFormatting sqref="E36:F65 H36:I65">
    <cfRule type="expression" dxfId="59" priority="13">
      <formula>OR($C36="外部団体等打ち合わせ",$C36="掘り起こし")</formula>
    </cfRule>
  </conditionalFormatting>
  <conditionalFormatting sqref="E28:H29">
    <cfRule type="cellIs" dxfId="58" priority="25" operator="equal">
      <formula>0</formula>
    </cfRule>
  </conditionalFormatting>
  <conditionalFormatting sqref="E36:J65">
    <cfRule type="containsBlanks" dxfId="57" priority="22">
      <formula>LEN(TRIM(E36))=0</formula>
    </cfRule>
  </conditionalFormatting>
  <conditionalFormatting sqref="F71:F74">
    <cfRule type="containsBlanks" dxfId="56" priority="792">
      <formula>LEN(TRIM(F71))=0</formula>
    </cfRule>
  </conditionalFormatting>
  <conditionalFormatting sqref="G3">
    <cfRule type="cellIs" dxfId="55" priority="705" operator="equal">
      <formula>0</formula>
    </cfRule>
  </conditionalFormatting>
  <conditionalFormatting sqref="G6">
    <cfRule type="containsBlanks" dxfId="54" priority="786">
      <formula>LEN(TRIM(G6))=0</formula>
    </cfRule>
  </conditionalFormatting>
  <conditionalFormatting sqref="G21:H21">
    <cfRule type="cellIs" dxfId="53" priority="14" operator="equal">
      <formula>0</formula>
    </cfRule>
    <cfRule type="cellIs" dxfId="52" priority="15" operator="greaterThan">
      <formula>51</formula>
    </cfRule>
  </conditionalFormatting>
  <conditionalFormatting sqref="H82:H128">
    <cfRule type="cellIs" dxfId="51" priority="2" operator="equal">
      <formula>"-"</formula>
    </cfRule>
    <cfRule type="cellIs" dxfId="44" priority="757" operator="lessThan">
      <formula>5</formula>
    </cfRule>
  </conditionalFormatting>
  <conditionalFormatting sqref="H82:K129">
    <cfRule type="cellIs" dxfId="43" priority="3" operator="equal">
      <formula>0</formula>
    </cfRule>
  </conditionalFormatting>
  <conditionalFormatting sqref="I12">
    <cfRule type="cellIs" dxfId="42" priority="41" operator="equal">
      <formula>0</formula>
    </cfRule>
  </conditionalFormatting>
  <conditionalFormatting sqref="I5:K6">
    <cfRule type="expression" dxfId="41" priority="27">
      <formula>$G$6="消費税を補助対象に含める"</formula>
    </cfRule>
  </conditionalFormatting>
  <conditionalFormatting sqref="K12">
    <cfRule type="cellIs" dxfId="40" priority="75" operator="equal">
      <formula>0</formula>
    </cfRule>
  </conditionalFormatting>
  <conditionalFormatting sqref="K32">
    <cfRule type="cellIs" dxfId="39" priority="47" operator="equal">
      <formula>0</formula>
    </cfRule>
  </conditionalFormatting>
  <conditionalFormatting sqref="K67">
    <cfRule type="cellIs" dxfId="38" priority="20" operator="equal">
      <formula>0</formula>
    </cfRule>
  </conditionalFormatting>
  <conditionalFormatting sqref="K71:K76">
    <cfRule type="containsBlanks" dxfId="37" priority="793">
      <formula>LEN(TRIM(K71))=0</formula>
    </cfRule>
  </conditionalFormatting>
  <dataValidations count="6">
    <dataValidation type="list" showInputMessage="1" showErrorMessage="1" sqref="B36:B65 G71:G76 B71:B74" xr:uid="{4A968B2B-312D-45C8-9105-2E80E4CDDB91}">
      <formula1>支援対象地域</formula1>
    </dataValidation>
    <dataValidation type="list" allowBlank="1" showInputMessage="1" showErrorMessage="1" sqref="G9" xr:uid="{77596E8C-8CB2-4720-BA51-10EEFDD57382}">
      <formula1>INDIRECT($G$6)</formula1>
    </dataValidation>
    <dataValidation type="list" showInputMessage="1" showErrorMessage="1" sqref="B75:B76" xr:uid="{BFE3F2CF-AC73-47D6-B0A3-49F3C68CF8A6}">
      <formula1>INDIRECT("支援対象地域")</formula1>
    </dataValidation>
    <dataValidation allowBlank="1" showInputMessage="1" showErrorMessage="1" promptTitle="その他費用項目名" prompt="その他費用の項目名を記載してください。" sqref="H36:H65" xr:uid="{D3A45E83-3439-4CFC-AE54-BED385B77232}"/>
    <dataValidation type="list" allowBlank="1" showInputMessage="1" showErrorMessage="1" promptTitle="消費税区分" prompt="消費税区分は必ずプルダウンで選択してください。" sqref="G6:H6" xr:uid="{1215EEA4-4A0B-4324-9071-C373FABB4078}">
      <formula1>"消費税を補助対象に含めない,消費税を補助対象に含める"</formula1>
    </dataValidation>
    <dataValidation allowBlank="1" showInputMessage="1" showErrorMessage="1" promptTitle="カスタム診断・支援時間" prompt="カスタム診断時間（G21）及びカスタム伴走支援時間（H21）に関しては右枠内の記載内容を参考に、入力してください。" sqref="G21:H21" xr:uid="{5FCC9D40-7EF6-4EFA-A29C-4BF34B1DED6A}"/>
  </dataValidations>
  <pageMargins left="0.7" right="0.7" top="0.75" bottom="0.75" header="0.3" footer="0.3"/>
  <pageSetup paperSize="9" scale="35" fitToHeight="0" orientation="portrait" r:id="rId1"/>
  <rowBreaks count="1" manualBreakCount="1">
    <brk id="65"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4" id="{34E8823E-5E9B-4520-84A4-CD16782B6FCF}">
            <xm:f>AND('補助事業概要説明書(別添１)１～２'!$T$61=L82,IF(G82=" ","-",COUNTIF('支援対象者(予定)一覧(別添４)'!$F$13:$F$262,L82)&lt;7))</xm:f>
            <x14:dxf>
              <font>
                <color auto="1"/>
              </font>
              <fill>
                <patternFill>
                  <bgColor rgb="FFFF0000"/>
                </patternFill>
              </fill>
            </x14:dxf>
          </x14:cfRule>
          <x14:cfRule type="expression" priority="5" id="{740F31E4-4322-4E46-A08D-01D1256523F9}">
            <xm:f>AND('補助事業概要説明書(別添１)１～２'!$T$62=L82,IF(G82=" ","-",COUNTIF('支援対象者(予定)一覧(別添４)'!$F$13:$F$262,L82)&lt;7))</xm:f>
            <x14:dxf>
              <font>
                <color auto="1"/>
              </font>
              <fill>
                <patternFill>
                  <bgColor rgb="FFFF0000"/>
                </patternFill>
              </fill>
            </x14:dxf>
          </x14:cfRule>
          <x14:cfRule type="expression" priority="6" id="{CE8E3A5C-CED6-4C21-8C19-F80F102151E4}">
            <xm:f>AND('補助事業概要説明書(別添１)１～２'!$T$63=L82,IF(G82=" ","-",COUNTIF('支援対象者(予定)一覧(別添４)'!$F$13:$F$262,L82)&lt;7))</xm:f>
            <x14:dxf>
              <font>
                <color auto="1"/>
              </font>
              <fill>
                <patternFill>
                  <bgColor rgb="FFFF0000"/>
                </patternFill>
              </fill>
            </x14:dxf>
          </x14:cfRule>
          <x14:cfRule type="expression" priority="10" id="{3BD14918-F7E7-440F-A211-997231EACE23}">
            <xm:f>AND('補助事業概要説明書(別添１)１～２'!$T$64=L82,IF(G82=" ","-",COUNTIF('支援対象者(予定)一覧(別添４)'!$F$13:$F$262,L82)&lt;7))</xm:f>
            <x14:dxf>
              <font>
                <color auto="1"/>
              </font>
              <fill>
                <patternFill>
                  <bgColor rgb="FFFF0000"/>
                </patternFill>
              </fill>
            </x14:dxf>
          </x14:cfRule>
          <x14:cfRule type="expression" priority="11" id="{2F2A1D84-E0D6-41DA-9B8A-D66417FB3D35}">
            <xm:f>AND('補助事業概要説明書(別添１)１～２'!$T$65=L82,IF(G82=" ","-",COUNTIF('支援対象者(予定)一覧(別添４)'!$F$13:$F$262,L82)&lt;7))</xm:f>
            <x14:dxf>
              <font>
                <color auto="1"/>
              </font>
              <fill>
                <patternFill>
                  <bgColor rgb="FFFF0000"/>
                </patternFill>
              </fill>
            </x14:dxf>
          </x14:cfRule>
          <x14:cfRule type="expression" priority="74" id="{C1D0242A-59A4-45E5-82F7-7C4E6B51F18D}">
            <xm:f>AND('補助事業概要説明書(別添１)１～２'!$T$66=L82,IF(G82=" ","-",COUNTIF('支援対象者(予定)一覧(別添４)'!$F$13:$F$262,L82)&lt;7))</xm:f>
            <x14:dxf>
              <font>
                <color auto="1"/>
              </font>
              <fill>
                <patternFill>
                  <bgColor rgb="FFFF0000"/>
                </patternFill>
              </fill>
            </x14:dxf>
          </x14:cfRule>
          <xm:sqref>H82:H128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0E7992-9B3A-4227-AB81-B90E6D41ADA2}">
          <x14:formula1>
            <xm:f>プラン!$J$15:$J$18</xm:f>
          </x14:formula1>
          <xm:sqref>C36:C65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4781-3024-40F0-AA01-E446311239E7}">
  <sheetPr>
    <tabColor theme="8" tint="0.39997558519241921"/>
    <pageSetUpPr fitToPage="1"/>
  </sheetPr>
  <dimension ref="B1:AP219"/>
  <sheetViews>
    <sheetView showGridLines="0" zoomScale="70" zoomScaleNormal="70" zoomScaleSheetLayoutView="10" workbookViewId="0"/>
  </sheetViews>
  <sheetFormatPr defaultColWidth="8.90625" defaultRowHeight="15.75" customHeight="1" x14ac:dyDescent="0.2"/>
  <cols>
    <col min="1" max="1" width="1.453125" style="66" customWidth="1"/>
    <col min="2" max="2" width="5.54296875" style="66" customWidth="1"/>
    <col min="3" max="3" width="11.1796875" style="66" customWidth="1"/>
    <col min="4" max="5" width="15.81640625" style="66" customWidth="1"/>
    <col min="6" max="6" width="23.6328125" style="66" customWidth="1"/>
    <col min="7" max="7" width="14.6328125" style="48" customWidth="1"/>
    <col min="8" max="8" width="30.6328125" style="48" customWidth="1"/>
    <col min="9" max="9" width="24.6328125" style="66" customWidth="1"/>
    <col min="10" max="10" width="34.6328125" style="66" customWidth="1"/>
    <col min="11" max="12" width="10.81640625" style="48" customWidth="1"/>
    <col min="13" max="13" width="27.7265625" style="48" customWidth="1"/>
    <col min="14" max="15" width="27.81640625" style="48" customWidth="1"/>
    <col min="16" max="17" width="27.6328125" style="48" customWidth="1"/>
    <col min="18" max="18" width="4" style="372" customWidth="1"/>
    <col min="19" max="32" width="8.90625" style="58"/>
    <col min="33" max="16384" width="8.90625" style="66"/>
  </cols>
  <sheetData>
    <row r="1" spans="2:33" ht="50.25" customHeight="1" x14ac:dyDescent="0.2"/>
    <row r="2" spans="2:33" ht="28.5" customHeight="1" x14ac:dyDescent="0.2">
      <c r="B2" s="42" t="s">
        <v>94</v>
      </c>
      <c r="C2" s="42"/>
      <c r="O2" s="183"/>
      <c r="P2" s="183"/>
      <c r="Q2" s="183"/>
    </row>
    <row r="3" spans="2:33" ht="28.5" customHeight="1" x14ac:dyDescent="0.2">
      <c r="B3" s="43" t="s">
        <v>37</v>
      </c>
      <c r="C3" s="44"/>
      <c r="D3" s="45"/>
      <c r="E3" s="45"/>
      <c r="F3" s="45"/>
      <c r="G3" s="100"/>
      <c r="H3" s="100"/>
      <c r="I3" s="46"/>
      <c r="J3" s="46"/>
      <c r="K3" s="892" t="s">
        <v>332</v>
      </c>
      <c r="L3" s="892"/>
      <c r="M3" s="100"/>
      <c r="N3" s="100"/>
      <c r="O3" s="100"/>
      <c r="P3" s="100"/>
      <c r="Q3" s="100"/>
    </row>
    <row r="4" spans="2:33" ht="28.5" customHeight="1" x14ac:dyDescent="0.2">
      <c r="B4" s="45"/>
      <c r="C4" s="45"/>
      <c r="D4" s="71" t="s">
        <v>100</v>
      </c>
      <c r="E4" s="71"/>
      <c r="F4" s="45"/>
      <c r="G4" s="100"/>
      <c r="H4" s="100"/>
      <c r="I4" s="46"/>
      <c r="J4" s="46"/>
      <c r="K4" s="211" t="s">
        <v>301</v>
      </c>
      <c r="L4" s="236">
        <f>COUNTIFS($K$10:$K$159,K4,$L$10:$L$159,"✓")</f>
        <v>0</v>
      </c>
      <c r="M4" s="100"/>
      <c r="N4" s="100"/>
      <c r="O4" s="100"/>
      <c r="P4" s="100"/>
      <c r="Q4" s="100"/>
    </row>
    <row r="5" spans="2:33" ht="28.5" customHeight="1" x14ac:dyDescent="0.2">
      <c r="B5" s="45"/>
      <c r="C5" s="45"/>
      <c r="D5" s="72" t="s">
        <v>102</v>
      </c>
      <c r="E5" s="72"/>
      <c r="F5" s="47"/>
      <c r="G5" s="100"/>
      <c r="H5" s="100"/>
      <c r="I5" s="46"/>
      <c r="J5" s="46"/>
      <c r="K5" s="211" t="s">
        <v>302</v>
      </c>
      <c r="L5" s="236">
        <f>COUNTIFS($K$10:$K$159,K5,$L$10:$L$159,"✓")</f>
        <v>0</v>
      </c>
      <c r="M5" s="100"/>
      <c r="N5" s="100"/>
      <c r="O5" s="100"/>
      <c r="P5" s="100"/>
      <c r="Q5" s="100"/>
      <c r="S5" s="906" t="s">
        <v>2</v>
      </c>
      <c r="T5" s="907"/>
      <c r="U5" s="907"/>
      <c r="V5" s="907"/>
      <c r="W5" s="907"/>
      <c r="X5" s="907"/>
      <c r="Y5" s="907"/>
      <c r="Z5" s="907"/>
      <c r="AA5" s="907"/>
      <c r="AB5" s="907"/>
      <c r="AC5" s="907"/>
      <c r="AD5" s="907"/>
      <c r="AE5" s="907"/>
      <c r="AF5" s="908"/>
    </row>
    <row r="6" spans="2:33" ht="36" customHeight="1" x14ac:dyDescent="0.25">
      <c r="B6" s="909" t="s">
        <v>23</v>
      </c>
      <c r="C6" s="910"/>
      <c r="D6" s="911"/>
      <c r="E6" s="893">
        <f>'補助事業概要説明書(別添１)１～２'!L5</f>
        <v>0</v>
      </c>
      <c r="F6" s="894"/>
      <c r="G6" s="894"/>
      <c r="H6" s="894"/>
      <c r="I6" s="895"/>
      <c r="J6" s="104"/>
      <c r="K6" s="211" t="s">
        <v>303</v>
      </c>
      <c r="L6" s="236">
        <f>COUNTIFS($K$10:$K$159,K6,$L$10:$L$159,"✓")</f>
        <v>0</v>
      </c>
      <c r="M6" s="267"/>
      <c r="N6" s="267"/>
      <c r="O6" s="267"/>
      <c r="P6" s="269"/>
      <c r="Q6" s="269"/>
      <c r="S6" s="920" t="s">
        <v>348</v>
      </c>
      <c r="T6" s="921"/>
      <c r="U6" s="921"/>
      <c r="V6" s="921"/>
      <c r="W6" s="921"/>
      <c r="X6" s="921"/>
      <c r="Y6" s="921"/>
      <c r="Z6" s="921"/>
      <c r="AA6" s="921"/>
      <c r="AB6" s="921"/>
      <c r="AC6" s="921"/>
      <c r="AD6" s="921"/>
      <c r="AE6" s="921"/>
      <c r="AF6" s="921"/>
    </row>
    <row r="7" spans="2:33" ht="36.75" customHeight="1" x14ac:dyDescent="0.25">
      <c r="B7" s="912"/>
      <c r="C7" s="912"/>
      <c r="D7" s="912"/>
      <c r="E7" s="208"/>
      <c r="F7" s="109"/>
      <c r="G7" s="110"/>
      <c r="H7" s="110"/>
      <c r="I7" s="111"/>
      <c r="J7" s="111"/>
      <c r="K7" s="913" t="s">
        <v>314</v>
      </c>
      <c r="L7" s="913"/>
      <c r="M7" s="913" t="s">
        <v>315</v>
      </c>
      <c r="N7" s="913"/>
      <c r="O7" s="914"/>
      <c r="P7" s="269"/>
      <c r="Q7" s="269"/>
      <c r="S7" s="921"/>
      <c r="T7" s="921"/>
      <c r="U7" s="921"/>
      <c r="V7" s="921"/>
      <c r="W7" s="921"/>
      <c r="X7" s="921"/>
      <c r="Y7" s="921"/>
      <c r="Z7" s="921"/>
      <c r="AA7" s="921"/>
      <c r="AB7" s="921"/>
      <c r="AC7" s="921"/>
      <c r="AD7" s="921"/>
      <c r="AE7" s="921"/>
      <c r="AF7" s="921"/>
    </row>
    <row r="8" spans="2:33" ht="20.149999999999999" customHeight="1" x14ac:dyDescent="0.2">
      <c r="B8" s="937" t="s">
        <v>83</v>
      </c>
      <c r="C8" s="915" t="s">
        <v>101</v>
      </c>
      <c r="D8" s="896" t="s">
        <v>25</v>
      </c>
      <c r="E8" s="897"/>
      <c r="F8" s="917" t="s">
        <v>104</v>
      </c>
      <c r="G8" s="919" t="s">
        <v>24</v>
      </c>
      <c r="H8" s="919"/>
      <c r="I8" s="917" t="s">
        <v>89</v>
      </c>
      <c r="J8" s="917" t="s">
        <v>103</v>
      </c>
      <c r="K8" s="900" t="s">
        <v>300</v>
      </c>
      <c r="L8" s="901"/>
      <c r="M8" s="940" t="s">
        <v>313</v>
      </c>
      <c r="N8" s="940"/>
      <c r="O8" s="941"/>
      <c r="P8" s="944" t="s">
        <v>581</v>
      </c>
      <c r="Q8" s="944" t="s">
        <v>582</v>
      </c>
    </row>
    <row r="9" spans="2:33" ht="34.5" customHeight="1" thickBot="1" x14ac:dyDescent="0.25">
      <c r="B9" s="938"/>
      <c r="C9" s="916"/>
      <c r="D9" s="268" t="s">
        <v>298</v>
      </c>
      <c r="E9" s="268" t="s">
        <v>299</v>
      </c>
      <c r="F9" s="918"/>
      <c r="G9" s="213" t="s">
        <v>39</v>
      </c>
      <c r="H9" s="268" t="s">
        <v>40</v>
      </c>
      <c r="I9" s="918"/>
      <c r="J9" s="918"/>
      <c r="K9" s="902"/>
      <c r="L9" s="903"/>
      <c r="M9" s="942"/>
      <c r="N9" s="942"/>
      <c r="O9" s="943"/>
      <c r="P9" s="945"/>
      <c r="Q9" s="945"/>
    </row>
    <row r="10" spans="2:33" s="48" customFormat="1" ht="48" customHeight="1" x14ac:dyDescent="0.2">
      <c r="B10" s="931">
        <v>1</v>
      </c>
      <c r="C10" s="933"/>
      <c r="D10" s="935"/>
      <c r="E10" s="898"/>
      <c r="F10" s="885"/>
      <c r="G10" s="885"/>
      <c r="H10" s="885"/>
      <c r="I10" s="904"/>
      <c r="J10" s="885"/>
      <c r="K10" s="212" t="s">
        <v>301</v>
      </c>
      <c r="L10" s="214"/>
      <c r="M10" s="215"/>
      <c r="N10" s="217"/>
      <c r="O10" s="266"/>
      <c r="P10" s="939"/>
      <c r="Q10" s="939"/>
      <c r="R10" s="372" t="str">
        <f>IF(L10="✓","熱","")</f>
        <v/>
      </c>
      <c r="S10" s="922" t="s">
        <v>405</v>
      </c>
      <c r="T10" s="923"/>
      <c r="U10" s="923"/>
      <c r="V10" s="923"/>
      <c r="W10" s="923"/>
      <c r="X10" s="923"/>
      <c r="Y10" s="923"/>
      <c r="Z10" s="923"/>
      <c r="AA10" s="923"/>
      <c r="AB10" s="923"/>
      <c r="AC10" s="923"/>
      <c r="AD10" s="923"/>
      <c r="AE10" s="923"/>
      <c r="AF10" s="924"/>
      <c r="AG10" s="66"/>
    </row>
    <row r="11" spans="2:33" s="48" customFormat="1" ht="48" customHeight="1" x14ac:dyDescent="0.2">
      <c r="B11" s="886"/>
      <c r="C11" s="887"/>
      <c r="D11" s="888"/>
      <c r="E11" s="889"/>
      <c r="F11" s="890"/>
      <c r="G11" s="890"/>
      <c r="H11" s="890"/>
      <c r="I11" s="891"/>
      <c r="J11" s="890"/>
      <c r="K11" s="211" t="s">
        <v>302</v>
      </c>
      <c r="L11" s="214"/>
      <c r="M11" s="216"/>
      <c r="N11" s="218"/>
      <c r="O11" s="266"/>
      <c r="P11" s="884"/>
      <c r="Q11" s="884"/>
      <c r="R11" s="372" t="str">
        <f>IF(L11="✓","電気","")</f>
        <v/>
      </c>
      <c r="S11" s="925"/>
      <c r="T11" s="926"/>
      <c r="U11" s="926"/>
      <c r="V11" s="926"/>
      <c r="W11" s="926"/>
      <c r="X11" s="926"/>
      <c r="Y11" s="926"/>
      <c r="Z11" s="926"/>
      <c r="AA11" s="926"/>
      <c r="AB11" s="926"/>
      <c r="AC11" s="926"/>
      <c r="AD11" s="926"/>
      <c r="AE11" s="926"/>
      <c r="AF11" s="927"/>
      <c r="AG11" s="66"/>
    </row>
    <row r="12" spans="2:33" s="48" customFormat="1" ht="48" customHeight="1" x14ac:dyDescent="0.2">
      <c r="B12" s="932"/>
      <c r="C12" s="934"/>
      <c r="D12" s="936"/>
      <c r="E12" s="899"/>
      <c r="F12" s="883"/>
      <c r="G12" s="883"/>
      <c r="H12" s="883"/>
      <c r="I12" s="905"/>
      <c r="J12" s="883"/>
      <c r="K12" s="219" t="s">
        <v>303</v>
      </c>
      <c r="L12" s="220"/>
      <c r="M12" s="221"/>
      <c r="N12" s="222"/>
      <c r="O12" s="223"/>
      <c r="P12" s="884"/>
      <c r="Q12" s="884"/>
      <c r="R12" s="372" t="str">
        <f>IF(L12="✓","経営","")</f>
        <v/>
      </c>
      <c r="S12" s="928"/>
      <c r="T12" s="929"/>
      <c r="U12" s="929"/>
      <c r="V12" s="929"/>
      <c r="W12" s="929"/>
      <c r="X12" s="929"/>
      <c r="Y12" s="929"/>
      <c r="Z12" s="929"/>
      <c r="AA12" s="929"/>
      <c r="AB12" s="929"/>
      <c r="AC12" s="929"/>
      <c r="AD12" s="929"/>
      <c r="AE12" s="929"/>
      <c r="AF12" s="930"/>
      <c r="AG12" s="66"/>
    </row>
    <row r="13" spans="2:33" s="48" customFormat="1" ht="48" customHeight="1" x14ac:dyDescent="0.2">
      <c r="B13" s="886">
        <v>2</v>
      </c>
      <c r="C13" s="887"/>
      <c r="D13" s="888"/>
      <c r="E13" s="889"/>
      <c r="F13" s="890"/>
      <c r="G13" s="890"/>
      <c r="H13" s="890"/>
      <c r="I13" s="891"/>
      <c r="J13" s="890"/>
      <c r="K13" s="211" t="s">
        <v>301</v>
      </c>
      <c r="L13" s="224"/>
      <c r="M13" s="225"/>
      <c r="N13" s="210"/>
      <c r="O13" s="265"/>
      <c r="P13" s="883"/>
      <c r="Q13" s="883"/>
      <c r="R13" s="372" t="str">
        <f>IF(L13="✓","熱","")</f>
        <v/>
      </c>
      <c r="S13" s="66"/>
    </row>
    <row r="14" spans="2:33" s="48" customFormat="1" ht="48" customHeight="1" x14ac:dyDescent="0.2">
      <c r="B14" s="886"/>
      <c r="C14" s="887"/>
      <c r="D14" s="888"/>
      <c r="E14" s="889"/>
      <c r="F14" s="890"/>
      <c r="G14" s="890"/>
      <c r="H14" s="890"/>
      <c r="I14" s="891"/>
      <c r="J14" s="890"/>
      <c r="K14" s="211" t="s">
        <v>302</v>
      </c>
      <c r="L14" s="214"/>
      <c r="M14" s="216"/>
      <c r="N14" s="218"/>
      <c r="O14" s="266"/>
      <c r="P14" s="884"/>
      <c r="Q14" s="884"/>
      <c r="R14" s="372" t="str">
        <f>IF(L14="✓","電気","")</f>
        <v/>
      </c>
      <c r="S14" s="430"/>
      <c r="T14" s="431"/>
      <c r="U14" s="431"/>
      <c r="V14" s="431"/>
      <c r="W14" s="431"/>
      <c r="X14" s="431"/>
      <c r="Y14" s="423"/>
      <c r="Z14" s="424"/>
      <c r="AA14" s="424"/>
    </row>
    <row r="15" spans="2:33" s="48" customFormat="1" ht="48" customHeight="1" x14ac:dyDescent="0.2">
      <c r="B15" s="886"/>
      <c r="C15" s="887"/>
      <c r="D15" s="888"/>
      <c r="E15" s="889"/>
      <c r="F15" s="890"/>
      <c r="G15" s="890"/>
      <c r="H15" s="890"/>
      <c r="I15" s="891"/>
      <c r="J15" s="890"/>
      <c r="K15" s="211" t="s">
        <v>303</v>
      </c>
      <c r="L15" s="214"/>
      <c r="M15" s="216"/>
      <c r="N15" s="218"/>
      <c r="O15" s="266"/>
      <c r="P15" s="885"/>
      <c r="Q15" s="885"/>
      <c r="R15" s="372" t="str">
        <f>IF(L15="✓","経営","")</f>
        <v/>
      </c>
      <c r="S15" s="431" t="s">
        <v>301</v>
      </c>
      <c r="T15" s="431" t="s">
        <v>302</v>
      </c>
      <c r="U15" s="431"/>
      <c r="V15" s="431" t="s">
        <v>303</v>
      </c>
      <c r="W15" s="431"/>
      <c r="X15" s="431"/>
      <c r="Y15" s="423"/>
      <c r="Z15" s="424"/>
      <c r="AA15" s="424"/>
      <c r="AG15" s="66"/>
    </row>
    <row r="16" spans="2:33" s="48" customFormat="1" ht="48" customHeight="1" x14ac:dyDescent="0.2">
      <c r="B16" s="886">
        <v>3</v>
      </c>
      <c r="C16" s="887"/>
      <c r="D16" s="888"/>
      <c r="E16" s="889"/>
      <c r="F16" s="890"/>
      <c r="G16" s="890"/>
      <c r="H16" s="890"/>
      <c r="I16" s="891"/>
      <c r="J16" s="890"/>
      <c r="K16" s="211" t="s">
        <v>301</v>
      </c>
      <c r="L16" s="224"/>
      <c r="M16" s="225"/>
      <c r="N16" s="210"/>
      <c r="O16" s="265"/>
      <c r="P16" s="883"/>
      <c r="Q16" s="883"/>
      <c r="R16" s="372" t="str">
        <f>IF(L16="✓","熱","")</f>
        <v/>
      </c>
      <c r="S16" s="431" t="s">
        <v>131</v>
      </c>
      <c r="T16" s="431" t="s">
        <v>131</v>
      </c>
      <c r="U16" s="431"/>
      <c r="V16" s="431" t="s">
        <v>304</v>
      </c>
      <c r="W16" s="431"/>
      <c r="X16" s="431"/>
      <c r="Y16" s="423"/>
      <c r="Z16" s="424"/>
      <c r="AA16" s="424"/>
      <c r="AG16" s="66"/>
    </row>
    <row r="17" spans="2:33" s="48" customFormat="1" ht="48" customHeight="1" x14ac:dyDescent="0.2">
      <c r="B17" s="886"/>
      <c r="C17" s="887"/>
      <c r="D17" s="888"/>
      <c r="E17" s="889"/>
      <c r="F17" s="890"/>
      <c r="G17" s="890"/>
      <c r="H17" s="890"/>
      <c r="I17" s="891"/>
      <c r="J17" s="890"/>
      <c r="K17" s="211" t="s">
        <v>302</v>
      </c>
      <c r="L17" s="214"/>
      <c r="M17" s="216"/>
      <c r="N17" s="218"/>
      <c r="O17" s="266"/>
      <c r="P17" s="884"/>
      <c r="Q17" s="884"/>
      <c r="R17" s="372" t="str">
        <f>IF(L17="✓","電気","")</f>
        <v/>
      </c>
      <c r="S17" s="431" t="s">
        <v>132</v>
      </c>
      <c r="T17" s="431" t="s">
        <v>132</v>
      </c>
      <c r="U17" s="431"/>
      <c r="V17" s="431" t="s">
        <v>306</v>
      </c>
      <c r="W17" s="431"/>
      <c r="X17" s="431"/>
      <c r="Y17" s="423"/>
      <c r="Z17" s="424"/>
      <c r="AA17" s="424"/>
      <c r="AG17" s="66"/>
    </row>
    <row r="18" spans="2:33" s="48" customFormat="1" ht="48" customHeight="1" x14ac:dyDescent="0.2">
      <c r="B18" s="886"/>
      <c r="C18" s="887"/>
      <c r="D18" s="888"/>
      <c r="E18" s="889"/>
      <c r="F18" s="890"/>
      <c r="G18" s="890"/>
      <c r="H18" s="890"/>
      <c r="I18" s="891"/>
      <c r="J18" s="890"/>
      <c r="K18" s="211" t="s">
        <v>303</v>
      </c>
      <c r="L18" s="214"/>
      <c r="M18" s="216"/>
      <c r="N18" s="218"/>
      <c r="O18" s="266"/>
      <c r="P18" s="885"/>
      <c r="Q18" s="885"/>
      <c r="R18" s="372" t="str">
        <f>IF(L18="✓","経営","")</f>
        <v/>
      </c>
      <c r="S18" s="430" t="s">
        <v>133</v>
      </c>
      <c r="T18" s="430" t="s">
        <v>133</v>
      </c>
      <c r="U18" s="430"/>
      <c r="V18" s="430" t="s">
        <v>309</v>
      </c>
      <c r="W18" s="432"/>
      <c r="X18" s="432"/>
      <c r="Y18" s="425"/>
      <c r="Z18" s="426"/>
      <c r="AA18" s="426"/>
      <c r="AB18" s="57"/>
      <c r="AC18" s="57"/>
      <c r="AD18" s="57"/>
      <c r="AE18" s="57"/>
      <c r="AF18" s="57"/>
      <c r="AG18" s="66"/>
    </row>
    <row r="19" spans="2:33" s="48" customFormat="1" ht="48" customHeight="1" x14ac:dyDescent="0.2">
      <c r="B19" s="886">
        <v>4</v>
      </c>
      <c r="C19" s="887"/>
      <c r="D19" s="888"/>
      <c r="E19" s="889"/>
      <c r="F19" s="890"/>
      <c r="G19" s="890"/>
      <c r="H19" s="890"/>
      <c r="I19" s="891"/>
      <c r="J19" s="890"/>
      <c r="K19" s="211" t="s">
        <v>301</v>
      </c>
      <c r="L19" s="224"/>
      <c r="M19" s="225"/>
      <c r="N19" s="210"/>
      <c r="O19" s="265"/>
      <c r="P19" s="883"/>
      <c r="Q19" s="883"/>
      <c r="R19" s="372" t="str">
        <f>IF(L19="✓","熱","")</f>
        <v/>
      </c>
      <c r="S19" s="431" t="s">
        <v>134</v>
      </c>
      <c r="T19" s="431" t="s">
        <v>134</v>
      </c>
      <c r="U19" s="431"/>
      <c r="V19" s="431" t="s">
        <v>310</v>
      </c>
      <c r="W19" s="432"/>
      <c r="X19" s="432"/>
      <c r="Y19" s="425"/>
      <c r="Z19" s="426"/>
      <c r="AA19" s="426"/>
      <c r="AB19" s="57"/>
      <c r="AC19" s="57"/>
      <c r="AD19" s="57"/>
      <c r="AE19" s="57"/>
      <c r="AF19" s="57"/>
      <c r="AG19" s="66"/>
    </row>
    <row r="20" spans="2:33" s="48" customFormat="1" ht="48" customHeight="1" x14ac:dyDescent="0.2">
      <c r="B20" s="886"/>
      <c r="C20" s="887"/>
      <c r="D20" s="888"/>
      <c r="E20" s="889"/>
      <c r="F20" s="890"/>
      <c r="G20" s="890"/>
      <c r="H20" s="890"/>
      <c r="I20" s="891"/>
      <c r="J20" s="890"/>
      <c r="K20" s="211" t="s">
        <v>302</v>
      </c>
      <c r="L20" s="214"/>
      <c r="M20" s="216"/>
      <c r="N20" s="218"/>
      <c r="O20" s="266"/>
      <c r="P20" s="884"/>
      <c r="Q20" s="884"/>
      <c r="R20" s="372" t="str">
        <f>IF(L20="✓","電気","")</f>
        <v/>
      </c>
      <c r="S20" s="431" t="s">
        <v>135</v>
      </c>
      <c r="T20" s="431" t="s">
        <v>305</v>
      </c>
      <c r="U20" s="431"/>
      <c r="V20" s="431" t="s">
        <v>536</v>
      </c>
      <c r="W20" s="431"/>
      <c r="X20" s="431"/>
      <c r="Y20" s="423"/>
      <c r="Z20" s="424"/>
      <c r="AA20" s="424"/>
      <c r="AG20" s="66"/>
    </row>
    <row r="21" spans="2:33" s="48" customFormat="1" ht="48" customHeight="1" x14ac:dyDescent="0.2">
      <c r="B21" s="886"/>
      <c r="C21" s="887"/>
      <c r="D21" s="888"/>
      <c r="E21" s="889"/>
      <c r="F21" s="890"/>
      <c r="G21" s="890"/>
      <c r="H21" s="890"/>
      <c r="I21" s="891"/>
      <c r="J21" s="890"/>
      <c r="K21" s="211" t="s">
        <v>303</v>
      </c>
      <c r="L21" s="214"/>
      <c r="M21" s="216"/>
      <c r="N21" s="218"/>
      <c r="O21" s="266"/>
      <c r="P21" s="885"/>
      <c r="Q21" s="885"/>
      <c r="R21" s="372" t="str">
        <f>IF(L21="✓","経営","")</f>
        <v/>
      </c>
      <c r="S21" s="431" t="s">
        <v>138</v>
      </c>
      <c r="T21" s="431" t="s">
        <v>136</v>
      </c>
      <c r="U21" s="431"/>
      <c r="V21" s="431" t="s">
        <v>537</v>
      </c>
      <c r="W21" s="431"/>
      <c r="X21" s="431"/>
      <c r="Y21" s="423"/>
      <c r="Z21" s="424"/>
      <c r="AA21" s="424"/>
      <c r="AG21" s="66"/>
    </row>
    <row r="22" spans="2:33" s="48" customFormat="1" ht="48" customHeight="1" x14ac:dyDescent="0.2">
      <c r="B22" s="886">
        <v>5</v>
      </c>
      <c r="C22" s="887"/>
      <c r="D22" s="888"/>
      <c r="E22" s="889"/>
      <c r="F22" s="890"/>
      <c r="G22" s="890"/>
      <c r="H22" s="890"/>
      <c r="I22" s="891"/>
      <c r="J22" s="890"/>
      <c r="K22" s="211" t="s">
        <v>301</v>
      </c>
      <c r="L22" s="224"/>
      <c r="M22" s="225"/>
      <c r="N22" s="210"/>
      <c r="O22" s="265"/>
      <c r="P22" s="883"/>
      <c r="Q22" s="883"/>
      <c r="R22" s="372" t="str">
        <f>IF(L22="✓","熱","")</f>
        <v/>
      </c>
      <c r="S22" s="431" t="s">
        <v>139</v>
      </c>
      <c r="T22" s="431" t="s">
        <v>137</v>
      </c>
      <c r="U22" s="431"/>
      <c r="V22" s="431" t="s">
        <v>311</v>
      </c>
      <c r="W22" s="431"/>
      <c r="X22" s="431"/>
      <c r="Y22" s="423"/>
      <c r="Z22" s="424"/>
      <c r="AA22" s="424"/>
      <c r="AG22" s="66"/>
    </row>
    <row r="23" spans="2:33" s="48" customFormat="1" ht="48" customHeight="1" x14ac:dyDescent="0.2">
      <c r="B23" s="886"/>
      <c r="C23" s="887"/>
      <c r="D23" s="888"/>
      <c r="E23" s="889"/>
      <c r="F23" s="890"/>
      <c r="G23" s="890"/>
      <c r="H23" s="890"/>
      <c r="I23" s="891"/>
      <c r="J23" s="890"/>
      <c r="K23" s="211" t="s">
        <v>302</v>
      </c>
      <c r="L23" s="214"/>
      <c r="M23" s="216"/>
      <c r="N23" s="218"/>
      <c r="O23" s="266"/>
      <c r="P23" s="884"/>
      <c r="Q23" s="884"/>
      <c r="R23" s="372" t="str">
        <f>IF(L23="✓","電気","")</f>
        <v/>
      </c>
      <c r="S23" s="431" t="s">
        <v>308</v>
      </c>
      <c r="T23" s="431" t="s">
        <v>138</v>
      </c>
      <c r="U23" s="431"/>
      <c r="V23" s="431" t="s">
        <v>312</v>
      </c>
      <c r="W23" s="431"/>
      <c r="X23" s="431"/>
      <c r="Y23" s="423"/>
      <c r="Z23" s="424"/>
      <c r="AA23" s="424"/>
      <c r="AG23" s="66"/>
    </row>
    <row r="24" spans="2:33" s="48" customFormat="1" ht="48" customHeight="1" x14ac:dyDescent="0.2">
      <c r="B24" s="886"/>
      <c r="C24" s="887"/>
      <c r="D24" s="888"/>
      <c r="E24" s="889"/>
      <c r="F24" s="890"/>
      <c r="G24" s="890"/>
      <c r="H24" s="890"/>
      <c r="I24" s="891"/>
      <c r="J24" s="890"/>
      <c r="K24" s="211" t="s">
        <v>303</v>
      </c>
      <c r="L24" s="214"/>
      <c r="M24" s="216"/>
      <c r="N24" s="218"/>
      <c r="O24" s="266"/>
      <c r="P24" s="885"/>
      <c r="Q24" s="885"/>
      <c r="R24" s="372" t="str">
        <f>IF(L24="✓","経営","")</f>
        <v/>
      </c>
      <c r="S24" s="431" t="s">
        <v>505</v>
      </c>
      <c r="T24" s="431" t="s">
        <v>308</v>
      </c>
      <c r="U24" s="431"/>
      <c r="V24" s="431" t="s">
        <v>308</v>
      </c>
      <c r="W24" s="431"/>
      <c r="X24" s="431"/>
      <c r="Y24" s="423"/>
      <c r="Z24" s="424"/>
      <c r="AA24" s="424"/>
      <c r="AG24" s="66"/>
    </row>
    <row r="25" spans="2:33" s="48" customFormat="1" ht="48" customHeight="1" x14ac:dyDescent="0.2">
      <c r="B25" s="886">
        <v>6</v>
      </c>
      <c r="C25" s="887"/>
      <c r="D25" s="888"/>
      <c r="E25" s="889"/>
      <c r="F25" s="890"/>
      <c r="G25" s="890"/>
      <c r="H25" s="890"/>
      <c r="I25" s="891"/>
      <c r="J25" s="890"/>
      <c r="K25" s="211" t="s">
        <v>301</v>
      </c>
      <c r="L25" s="224"/>
      <c r="M25" s="225"/>
      <c r="N25" s="210"/>
      <c r="O25" s="265"/>
      <c r="P25" s="883"/>
      <c r="Q25" s="883"/>
      <c r="R25" s="372" t="str">
        <f>IF(L25="✓","熱","")</f>
        <v/>
      </c>
      <c r="S25" s="433"/>
      <c r="T25" s="431" t="s">
        <v>307</v>
      </c>
      <c r="U25" s="431"/>
      <c r="V25" s="431" t="s">
        <v>307</v>
      </c>
      <c r="W25" s="432"/>
      <c r="X25" s="432"/>
      <c r="Y25" s="425"/>
      <c r="Z25" s="426"/>
      <c r="AA25" s="426"/>
      <c r="AB25" s="57"/>
      <c r="AC25" s="57"/>
      <c r="AD25" s="57"/>
      <c r="AE25" s="57"/>
      <c r="AF25" s="57"/>
      <c r="AG25" s="66"/>
    </row>
    <row r="26" spans="2:33" s="48" customFormat="1" ht="48" customHeight="1" x14ac:dyDescent="0.2">
      <c r="B26" s="886"/>
      <c r="C26" s="887"/>
      <c r="D26" s="888"/>
      <c r="E26" s="889"/>
      <c r="F26" s="890"/>
      <c r="G26" s="890"/>
      <c r="H26" s="890"/>
      <c r="I26" s="891"/>
      <c r="J26" s="890"/>
      <c r="K26" s="211" t="s">
        <v>302</v>
      </c>
      <c r="L26" s="214"/>
      <c r="M26" s="216"/>
      <c r="N26" s="218"/>
      <c r="O26" s="266"/>
      <c r="P26" s="884"/>
      <c r="Q26" s="884"/>
      <c r="R26" s="372" t="str">
        <f>IF(L26="✓","電気","")</f>
        <v/>
      </c>
      <c r="S26" s="433"/>
      <c r="T26" s="432"/>
      <c r="U26" s="431"/>
      <c r="V26" s="432"/>
      <c r="W26" s="432"/>
      <c r="X26" s="432"/>
      <c r="Y26" s="425"/>
      <c r="Z26" s="426"/>
      <c r="AA26" s="426"/>
      <c r="AB26" s="57"/>
      <c r="AC26" s="57"/>
      <c r="AD26" s="57"/>
      <c r="AE26" s="57"/>
      <c r="AF26" s="57"/>
      <c r="AG26" s="66"/>
    </row>
    <row r="27" spans="2:33" s="48" customFormat="1" ht="48" customHeight="1" x14ac:dyDescent="0.2">
      <c r="B27" s="886"/>
      <c r="C27" s="887"/>
      <c r="D27" s="888"/>
      <c r="E27" s="889"/>
      <c r="F27" s="890"/>
      <c r="G27" s="890"/>
      <c r="H27" s="890"/>
      <c r="I27" s="891"/>
      <c r="J27" s="890"/>
      <c r="K27" s="211" t="s">
        <v>303</v>
      </c>
      <c r="L27" s="214"/>
      <c r="M27" s="216"/>
      <c r="N27" s="218"/>
      <c r="O27" s="266"/>
      <c r="P27" s="885"/>
      <c r="Q27" s="885"/>
      <c r="R27" s="372" t="str">
        <f>IF(L27="✓","経営","")</f>
        <v/>
      </c>
      <c r="S27" s="427"/>
      <c r="T27" s="425"/>
      <c r="U27" s="423"/>
      <c r="V27" s="425"/>
      <c r="W27" s="425"/>
      <c r="X27" s="425"/>
      <c r="Y27" s="425"/>
      <c r="Z27" s="426"/>
      <c r="AA27" s="426"/>
      <c r="AB27" s="57"/>
      <c r="AC27" s="57"/>
      <c r="AD27" s="57"/>
      <c r="AE27" s="57"/>
      <c r="AF27" s="57"/>
      <c r="AG27" s="66"/>
    </row>
    <row r="28" spans="2:33" s="48" customFormat="1" ht="48" customHeight="1" x14ac:dyDescent="0.2">
      <c r="B28" s="886">
        <v>7</v>
      </c>
      <c r="C28" s="887"/>
      <c r="D28" s="888"/>
      <c r="E28" s="889"/>
      <c r="F28" s="890"/>
      <c r="G28" s="890"/>
      <c r="H28" s="890"/>
      <c r="I28" s="891"/>
      <c r="J28" s="890"/>
      <c r="K28" s="211" t="s">
        <v>301</v>
      </c>
      <c r="L28" s="224"/>
      <c r="M28" s="225"/>
      <c r="N28" s="210"/>
      <c r="O28" s="265"/>
      <c r="P28" s="883"/>
      <c r="Q28" s="883"/>
      <c r="R28" s="372" t="str">
        <f>IF(L28="✓","熱","")</f>
        <v/>
      </c>
      <c r="S28" s="427"/>
      <c r="T28" s="425"/>
      <c r="U28" s="425"/>
      <c r="V28" s="425"/>
      <c r="W28" s="425"/>
      <c r="X28" s="425"/>
      <c r="Y28" s="425"/>
      <c r="Z28" s="426"/>
      <c r="AA28" s="426"/>
      <c r="AB28" s="57"/>
      <c r="AC28" s="57"/>
      <c r="AD28" s="57"/>
      <c r="AE28" s="57"/>
      <c r="AF28" s="57"/>
      <c r="AG28" s="66"/>
    </row>
    <row r="29" spans="2:33" s="48" customFormat="1" ht="48" customHeight="1" x14ac:dyDescent="0.2">
      <c r="B29" s="886"/>
      <c r="C29" s="887"/>
      <c r="D29" s="888"/>
      <c r="E29" s="889"/>
      <c r="F29" s="890"/>
      <c r="G29" s="890"/>
      <c r="H29" s="890"/>
      <c r="I29" s="891"/>
      <c r="J29" s="890"/>
      <c r="K29" s="211" t="s">
        <v>302</v>
      </c>
      <c r="L29" s="214"/>
      <c r="M29" s="216"/>
      <c r="N29" s="218"/>
      <c r="O29" s="266"/>
      <c r="P29" s="884"/>
      <c r="Q29" s="884"/>
      <c r="R29" s="372" t="str">
        <f>IF(L29="✓","電気","")</f>
        <v/>
      </c>
      <c r="S29" s="427"/>
      <c r="T29" s="425"/>
      <c r="U29" s="425"/>
      <c r="V29" s="425"/>
      <c r="W29" s="425"/>
      <c r="X29" s="425"/>
      <c r="Y29" s="425"/>
      <c r="Z29" s="426"/>
      <c r="AA29" s="426"/>
      <c r="AB29" s="57"/>
      <c r="AC29" s="57"/>
      <c r="AD29" s="57"/>
      <c r="AE29" s="57"/>
      <c r="AF29" s="57"/>
      <c r="AG29" s="66"/>
    </row>
    <row r="30" spans="2:33" s="48" customFormat="1" ht="48" customHeight="1" x14ac:dyDescent="0.2">
      <c r="B30" s="886"/>
      <c r="C30" s="887"/>
      <c r="D30" s="888"/>
      <c r="E30" s="889"/>
      <c r="F30" s="890"/>
      <c r="G30" s="890"/>
      <c r="H30" s="890"/>
      <c r="I30" s="891"/>
      <c r="J30" s="890"/>
      <c r="K30" s="211" t="s">
        <v>303</v>
      </c>
      <c r="L30" s="214"/>
      <c r="M30" s="216"/>
      <c r="N30" s="218"/>
      <c r="O30" s="266"/>
      <c r="P30" s="885"/>
      <c r="Q30" s="885"/>
      <c r="R30" s="372" t="str">
        <f>IF(L30="✓","経営","")</f>
        <v/>
      </c>
      <c r="S30" s="427"/>
      <c r="T30" s="425"/>
      <c r="U30" s="425"/>
      <c r="V30" s="425"/>
      <c r="W30" s="425"/>
      <c r="X30" s="425"/>
      <c r="Y30" s="425"/>
      <c r="Z30" s="426"/>
      <c r="AA30" s="426"/>
      <c r="AB30" s="57"/>
      <c r="AC30" s="57"/>
      <c r="AD30" s="57"/>
      <c r="AE30" s="57"/>
      <c r="AF30" s="57"/>
      <c r="AG30" s="66"/>
    </row>
    <row r="31" spans="2:33" s="48" customFormat="1" ht="48" customHeight="1" x14ac:dyDescent="0.2">
      <c r="B31" s="886">
        <v>8</v>
      </c>
      <c r="C31" s="887"/>
      <c r="D31" s="888"/>
      <c r="E31" s="889"/>
      <c r="F31" s="890"/>
      <c r="G31" s="890"/>
      <c r="H31" s="890"/>
      <c r="I31" s="891"/>
      <c r="J31" s="890"/>
      <c r="K31" s="211" t="s">
        <v>301</v>
      </c>
      <c r="L31" s="224"/>
      <c r="M31" s="225"/>
      <c r="N31" s="210"/>
      <c r="O31" s="265"/>
      <c r="P31" s="883"/>
      <c r="Q31" s="883"/>
      <c r="R31" s="372" t="str">
        <f>IF(L31="✓","熱","")</f>
        <v/>
      </c>
      <c r="S31" s="427"/>
      <c r="T31" s="425"/>
      <c r="U31" s="425"/>
      <c r="V31" s="425"/>
      <c r="W31" s="425"/>
      <c r="X31" s="425"/>
      <c r="Y31" s="425"/>
      <c r="Z31" s="426"/>
      <c r="AA31" s="426"/>
      <c r="AB31" s="57"/>
      <c r="AC31" s="57"/>
      <c r="AD31" s="57"/>
      <c r="AE31" s="57"/>
      <c r="AF31" s="57"/>
      <c r="AG31" s="66"/>
    </row>
    <row r="32" spans="2:33" s="48" customFormat="1" ht="48" customHeight="1" x14ac:dyDescent="0.2">
      <c r="B32" s="886"/>
      <c r="C32" s="887"/>
      <c r="D32" s="888"/>
      <c r="E32" s="889"/>
      <c r="F32" s="890"/>
      <c r="G32" s="890"/>
      <c r="H32" s="890"/>
      <c r="I32" s="891"/>
      <c r="J32" s="890"/>
      <c r="K32" s="211" t="s">
        <v>302</v>
      </c>
      <c r="L32" s="214"/>
      <c r="M32" s="216"/>
      <c r="N32" s="218"/>
      <c r="O32" s="266"/>
      <c r="P32" s="884"/>
      <c r="Q32" s="884"/>
      <c r="R32" s="372" t="str">
        <f>IF(L32="✓","電気","")</f>
        <v/>
      </c>
      <c r="S32" s="427"/>
      <c r="T32" s="425"/>
      <c r="U32" s="425"/>
      <c r="V32" s="425"/>
      <c r="W32" s="425"/>
      <c r="X32" s="425"/>
      <c r="Y32" s="425"/>
      <c r="Z32" s="426"/>
      <c r="AA32" s="426"/>
      <c r="AB32" s="57"/>
      <c r="AC32" s="57"/>
      <c r="AD32" s="57"/>
      <c r="AE32" s="57"/>
      <c r="AF32" s="57"/>
      <c r="AG32" s="66"/>
    </row>
    <row r="33" spans="2:33" s="48" customFormat="1" ht="48" customHeight="1" x14ac:dyDescent="0.2">
      <c r="B33" s="886"/>
      <c r="C33" s="887"/>
      <c r="D33" s="888"/>
      <c r="E33" s="889"/>
      <c r="F33" s="890"/>
      <c r="G33" s="890"/>
      <c r="H33" s="890"/>
      <c r="I33" s="891"/>
      <c r="J33" s="890"/>
      <c r="K33" s="211" t="s">
        <v>303</v>
      </c>
      <c r="L33" s="214"/>
      <c r="M33" s="216"/>
      <c r="N33" s="218"/>
      <c r="O33" s="266"/>
      <c r="P33" s="885"/>
      <c r="Q33" s="885"/>
      <c r="R33" s="372" t="str">
        <f>IF(L33="✓","経営","")</f>
        <v/>
      </c>
      <c r="S33" s="427"/>
      <c r="T33" s="425"/>
      <c r="U33" s="425"/>
      <c r="V33" s="425"/>
      <c r="W33" s="425"/>
      <c r="X33" s="425"/>
      <c r="Y33" s="425"/>
      <c r="Z33" s="426"/>
      <c r="AA33" s="426"/>
      <c r="AB33" s="57"/>
      <c r="AC33" s="57"/>
      <c r="AD33" s="57"/>
      <c r="AE33" s="57"/>
      <c r="AF33" s="57"/>
      <c r="AG33" s="66"/>
    </row>
    <row r="34" spans="2:33" s="48" customFormat="1" ht="48" customHeight="1" x14ac:dyDescent="0.2">
      <c r="B34" s="886">
        <v>9</v>
      </c>
      <c r="C34" s="887"/>
      <c r="D34" s="888"/>
      <c r="E34" s="889"/>
      <c r="F34" s="890"/>
      <c r="G34" s="890"/>
      <c r="H34" s="890"/>
      <c r="I34" s="891"/>
      <c r="J34" s="890"/>
      <c r="K34" s="211" t="s">
        <v>301</v>
      </c>
      <c r="L34" s="224"/>
      <c r="M34" s="225"/>
      <c r="N34" s="210"/>
      <c r="O34" s="265"/>
      <c r="P34" s="883"/>
      <c r="Q34" s="883"/>
      <c r="R34" s="372" t="str">
        <f>IF(L34="✓","熱","")</f>
        <v/>
      </c>
      <c r="S34" s="427"/>
      <c r="T34" s="425"/>
      <c r="U34" s="425"/>
      <c r="V34" s="425"/>
      <c r="W34" s="425"/>
      <c r="X34" s="425"/>
      <c r="Y34" s="425"/>
      <c r="Z34" s="426"/>
      <c r="AA34" s="426"/>
      <c r="AB34" s="57"/>
      <c r="AC34" s="57"/>
      <c r="AD34" s="57"/>
      <c r="AE34" s="57"/>
      <c r="AF34" s="57"/>
      <c r="AG34" s="66"/>
    </row>
    <row r="35" spans="2:33" s="48" customFormat="1" ht="48" customHeight="1" x14ac:dyDescent="0.2">
      <c r="B35" s="886"/>
      <c r="C35" s="887"/>
      <c r="D35" s="888"/>
      <c r="E35" s="889"/>
      <c r="F35" s="890"/>
      <c r="G35" s="890"/>
      <c r="H35" s="890"/>
      <c r="I35" s="891"/>
      <c r="J35" s="890"/>
      <c r="K35" s="211" t="s">
        <v>302</v>
      </c>
      <c r="L35" s="214"/>
      <c r="M35" s="216"/>
      <c r="N35" s="218"/>
      <c r="O35" s="266"/>
      <c r="P35" s="884"/>
      <c r="Q35" s="884"/>
      <c r="R35" s="372" t="str">
        <f>IF(L35="✓","電気","")</f>
        <v/>
      </c>
      <c r="S35" s="427"/>
      <c r="T35" s="425"/>
      <c r="U35" s="425"/>
      <c r="V35" s="425"/>
      <c r="W35" s="425"/>
      <c r="X35" s="425"/>
      <c r="Y35" s="426"/>
      <c r="Z35" s="426"/>
      <c r="AA35" s="426"/>
      <c r="AB35" s="57"/>
      <c r="AC35" s="57"/>
      <c r="AD35" s="57"/>
      <c r="AE35" s="57"/>
      <c r="AF35" s="57"/>
      <c r="AG35" s="66"/>
    </row>
    <row r="36" spans="2:33" s="48" customFormat="1" ht="48" customHeight="1" x14ac:dyDescent="0.2">
      <c r="B36" s="886"/>
      <c r="C36" s="887"/>
      <c r="D36" s="888"/>
      <c r="E36" s="889"/>
      <c r="F36" s="890"/>
      <c r="G36" s="890"/>
      <c r="H36" s="890"/>
      <c r="I36" s="891"/>
      <c r="J36" s="890"/>
      <c r="K36" s="211" t="s">
        <v>303</v>
      </c>
      <c r="L36" s="214"/>
      <c r="M36" s="216"/>
      <c r="N36" s="218"/>
      <c r="O36" s="266"/>
      <c r="P36" s="885"/>
      <c r="Q36" s="885"/>
      <c r="R36" s="372" t="str">
        <f>IF(L36="✓","経営","")</f>
        <v/>
      </c>
      <c r="S36" s="427"/>
      <c r="T36" s="425"/>
      <c r="U36" s="425"/>
      <c r="V36" s="425"/>
      <c r="W36" s="425"/>
      <c r="X36" s="425"/>
      <c r="Y36" s="426"/>
      <c r="Z36" s="426"/>
      <c r="AA36" s="426"/>
      <c r="AB36" s="57"/>
      <c r="AC36" s="57"/>
      <c r="AD36" s="57"/>
      <c r="AE36" s="57"/>
      <c r="AF36" s="57"/>
      <c r="AG36" s="66"/>
    </row>
    <row r="37" spans="2:33" s="48" customFormat="1" ht="48" customHeight="1" x14ac:dyDescent="0.2">
      <c r="B37" s="886">
        <v>10</v>
      </c>
      <c r="C37" s="887"/>
      <c r="D37" s="888"/>
      <c r="E37" s="889"/>
      <c r="F37" s="890"/>
      <c r="G37" s="890"/>
      <c r="H37" s="890"/>
      <c r="I37" s="891"/>
      <c r="J37" s="890"/>
      <c r="K37" s="211" t="s">
        <v>301</v>
      </c>
      <c r="L37" s="224"/>
      <c r="M37" s="225"/>
      <c r="N37" s="210"/>
      <c r="O37" s="265"/>
      <c r="P37" s="883"/>
      <c r="Q37" s="883"/>
      <c r="R37" s="372" t="str">
        <f>IF(L37="✓","熱","")</f>
        <v/>
      </c>
      <c r="S37" s="427"/>
      <c r="T37" s="425"/>
      <c r="U37" s="425"/>
      <c r="V37" s="425"/>
      <c r="W37" s="425"/>
      <c r="X37" s="425"/>
      <c r="Y37" s="426"/>
      <c r="Z37" s="426"/>
      <c r="AA37" s="426"/>
      <c r="AB37" s="57"/>
      <c r="AC37" s="57"/>
      <c r="AD37" s="57"/>
      <c r="AE37" s="57"/>
      <c r="AF37" s="57"/>
      <c r="AG37" s="66"/>
    </row>
    <row r="38" spans="2:33" s="48" customFormat="1" ht="48" customHeight="1" x14ac:dyDescent="0.2">
      <c r="B38" s="886"/>
      <c r="C38" s="887"/>
      <c r="D38" s="888"/>
      <c r="E38" s="889"/>
      <c r="F38" s="890"/>
      <c r="G38" s="890"/>
      <c r="H38" s="890"/>
      <c r="I38" s="891"/>
      <c r="J38" s="890"/>
      <c r="K38" s="211" t="s">
        <v>302</v>
      </c>
      <c r="L38" s="214"/>
      <c r="M38" s="216"/>
      <c r="N38" s="218"/>
      <c r="O38" s="266"/>
      <c r="P38" s="884"/>
      <c r="Q38" s="884"/>
      <c r="R38" s="372" t="str">
        <f>IF(L38="✓","電気","")</f>
        <v/>
      </c>
      <c r="S38" s="427"/>
      <c r="T38" s="425"/>
      <c r="U38" s="425"/>
      <c r="V38" s="425"/>
      <c r="W38" s="425"/>
      <c r="X38" s="425"/>
      <c r="Y38" s="426"/>
      <c r="Z38" s="426"/>
      <c r="AA38" s="426"/>
      <c r="AB38" s="57"/>
      <c r="AC38" s="57"/>
      <c r="AD38" s="57"/>
      <c r="AE38" s="57"/>
      <c r="AF38" s="57"/>
      <c r="AG38" s="66"/>
    </row>
    <row r="39" spans="2:33" s="48" customFormat="1" ht="48" customHeight="1" x14ac:dyDescent="0.2">
      <c r="B39" s="886"/>
      <c r="C39" s="887"/>
      <c r="D39" s="888"/>
      <c r="E39" s="889"/>
      <c r="F39" s="890"/>
      <c r="G39" s="890"/>
      <c r="H39" s="890"/>
      <c r="I39" s="891"/>
      <c r="J39" s="890"/>
      <c r="K39" s="211" t="s">
        <v>303</v>
      </c>
      <c r="L39" s="214"/>
      <c r="M39" s="216"/>
      <c r="N39" s="218"/>
      <c r="O39" s="266"/>
      <c r="P39" s="885"/>
      <c r="Q39" s="885"/>
      <c r="R39" s="372" t="str">
        <f>IF(L39="✓","経営","")</f>
        <v/>
      </c>
      <c r="S39" s="427"/>
      <c r="T39" s="425"/>
      <c r="U39" s="425"/>
      <c r="V39" s="425"/>
      <c r="W39" s="425"/>
      <c r="X39" s="425"/>
      <c r="Y39" s="426"/>
      <c r="Z39" s="426"/>
      <c r="AA39" s="426"/>
      <c r="AB39" s="57"/>
      <c r="AC39" s="57"/>
      <c r="AD39" s="57"/>
      <c r="AE39" s="57"/>
      <c r="AF39" s="57"/>
      <c r="AG39" s="66"/>
    </row>
    <row r="40" spans="2:33" s="48" customFormat="1" ht="48" customHeight="1" x14ac:dyDescent="0.2">
      <c r="B40" s="886">
        <v>11</v>
      </c>
      <c r="C40" s="887"/>
      <c r="D40" s="888"/>
      <c r="E40" s="889"/>
      <c r="F40" s="890"/>
      <c r="G40" s="890"/>
      <c r="H40" s="890"/>
      <c r="I40" s="891"/>
      <c r="J40" s="890"/>
      <c r="K40" s="211" t="s">
        <v>301</v>
      </c>
      <c r="L40" s="224"/>
      <c r="M40" s="225"/>
      <c r="N40" s="210"/>
      <c r="O40" s="265"/>
      <c r="P40" s="883"/>
      <c r="Q40" s="883"/>
      <c r="R40" s="372" t="str">
        <f>IF(L40="✓","熱","")</f>
        <v/>
      </c>
      <c r="S40" s="427"/>
      <c r="T40" s="425"/>
      <c r="U40" s="425"/>
      <c r="V40" s="425"/>
      <c r="W40" s="425"/>
      <c r="X40" s="425"/>
      <c r="Y40" s="426"/>
      <c r="Z40" s="426"/>
      <c r="AA40" s="426"/>
      <c r="AB40" s="57"/>
      <c r="AC40" s="57"/>
      <c r="AD40" s="57"/>
      <c r="AE40" s="57"/>
      <c r="AF40" s="57"/>
      <c r="AG40" s="66"/>
    </row>
    <row r="41" spans="2:33" s="48" customFormat="1" ht="48" customHeight="1" x14ac:dyDescent="0.2">
      <c r="B41" s="886"/>
      <c r="C41" s="887"/>
      <c r="D41" s="888"/>
      <c r="E41" s="889"/>
      <c r="F41" s="890"/>
      <c r="G41" s="890"/>
      <c r="H41" s="890"/>
      <c r="I41" s="891"/>
      <c r="J41" s="890"/>
      <c r="K41" s="211" t="s">
        <v>302</v>
      </c>
      <c r="L41" s="214"/>
      <c r="M41" s="216"/>
      <c r="N41" s="218"/>
      <c r="O41" s="266"/>
      <c r="P41" s="884"/>
      <c r="Q41" s="884"/>
      <c r="R41" s="372" t="str">
        <f>IF(L41="✓","電気","")</f>
        <v/>
      </c>
      <c r="S41" s="427"/>
      <c r="T41" s="425"/>
      <c r="U41" s="425"/>
      <c r="V41" s="425"/>
      <c r="W41" s="425"/>
      <c r="X41" s="425"/>
      <c r="Y41" s="426"/>
      <c r="Z41" s="426"/>
      <c r="AA41" s="426"/>
      <c r="AB41" s="57"/>
      <c r="AC41" s="57"/>
      <c r="AD41" s="57"/>
      <c r="AE41" s="57"/>
      <c r="AF41" s="57"/>
      <c r="AG41" s="66"/>
    </row>
    <row r="42" spans="2:33" s="48" customFormat="1" ht="48" customHeight="1" x14ac:dyDescent="0.2">
      <c r="B42" s="886"/>
      <c r="C42" s="887"/>
      <c r="D42" s="888"/>
      <c r="E42" s="889"/>
      <c r="F42" s="890"/>
      <c r="G42" s="890"/>
      <c r="H42" s="890"/>
      <c r="I42" s="891"/>
      <c r="J42" s="890"/>
      <c r="K42" s="211" t="s">
        <v>303</v>
      </c>
      <c r="L42" s="214"/>
      <c r="M42" s="216"/>
      <c r="N42" s="218"/>
      <c r="O42" s="266"/>
      <c r="P42" s="885"/>
      <c r="Q42" s="885"/>
      <c r="R42" s="372" t="str">
        <f>IF(L42="✓","経営","")</f>
        <v/>
      </c>
      <c r="S42" s="427"/>
      <c r="T42" s="425"/>
      <c r="U42" s="425"/>
      <c r="V42" s="425"/>
      <c r="W42" s="425"/>
      <c r="X42" s="425"/>
      <c r="Y42" s="426"/>
      <c r="Z42" s="426"/>
      <c r="AA42" s="426"/>
      <c r="AB42" s="57"/>
      <c r="AC42" s="57"/>
      <c r="AD42" s="57"/>
      <c r="AE42" s="57"/>
      <c r="AF42" s="57"/>
      <c r="AG42" s="66"/>
    </row>
    <row r="43" spans="2:33" s="48" customFormat="1" ht="48" customHeight="1" x14ac:dyDescent="0.2">
      <c r="B43" s="886">
        <v>12</v>
      </c>
      <c r="C43" s="887"/>
      <c r="D43" s="888"/>
      <c r="E43" s="889"/>
      <c r="F43" s="890"/>
      <c r="G43" s="890"/>
      <c r="H43" s="890"/>
      <c r="I43" s="891"/>
      <c r="J43" s="890"/>
      <c r="K43" s="211" t="s">
        <v>301</v>
      </c>
      <c r="L43" s="224"/>
      <c r="M43" s="225"/>
      <c r="N43" s="210"/>
      <c r="O43" s="265"/>
      <c r="P43" s="883"/>
      <c r="Q43" s="883"/>
      <c r="R43" s="372" t="str">
        <f>IF(L43="✓","熱","")</f>
        <v/>
      </c>
      <c r="S43" s="428"/>
      <c r="T43" s="426"/>
      <c r="U43" s="426"/>
      <c r="V43" s="426"/>
      <c r="W43" s="426"/>
      <c r="X43" s="426"/>
      <c r="Y43" s="426"/>
      <c r="Z43" s="426"/>
      <c r="AA43" s="426"/>
      <c r="AB43" s="57"/>
      <c r="AC43" s="57"/>
      <c r="AD43" s="57"/>
      <c r="AE43" s="57"/>
      <c r="AF43" s="57"/>
      <c r="AG43" s="66"/>
    </row>
    <row r="44" spans="2:33" s="48" customFormat="1" ht="48" customHeight="1" x14ac:dyDescent="0.2">
      <c r="B44" s="886"/>
      <c r="C44" s="887"/>
      <c r="D44" s="888"/>
      <c r="E44" s="889"/>
      <c r="F44" s="890"/>
      <c r="G44" s="890"/>
      <c r="H44" s="890"/>
      <c r="I44" s="891"/>
      <c r="J44" s="890"/>
      <c r="K44" s="211" t="s">
        <v>302</v>
      </c>
      <c r="L44" s="214"/>
      <c r="M44" s="216"/>
      <c r="N44" s="218"/>
      <c r="O44" s="266"/>
      <c r="P44" s="884"/>
      <c r="Q44" s="884"/>
      <c r="R44" s="372" t="str">
        <f>IF(L44="✓","電気","")</f>
        <v/>
      </c>
      <c r="S44" s="428"/>
      <c r="T44" s="426"/>
      <c r="U44" s="426"/>
      <c r="V44" s="426"/>
      <c r="W44" s="426"/>
      <c r="X44" s="426"/>
      <c r="Y44" s="426"/>
      <c r="Z44" s="426"/>
      <c r="AA44" s="426"/>
      <c r="AB44" s="57"/>
      <c r="AC44" s="57"/>
      <c r="AD44" s="57"/>
      <c r="AE44" s="57"/>
      <c r="AF44" s="57"/>
      <c r="AG44" s="66"/>
    </row>
    <row r="45" spans="2:33" s="48" customFormat="1" ht="48" customHeight="1" x14ac:dyDescent="0.2">
      <c r="B45" s="886"/>
      <c r="C45" s="887"/>
      <c r="D45" s="888"/>
      <c r="E45" s="889"/>
      <c r="F45" s="890"/>
      <c r="G45" s="890"/>
      <c r="H45" s="890"/>
      <c r="I45" s="891"/>
      <c r="J45" s="890"/>
      <c r="K45" s="211" t="s">
        <v>303</v>
      </c>
      <c r="L45" s="214"/>
      <c r="M45" s="216"/>
      <c r="N45" s="218"/>
      <c r="O45" s="266"/>
      <c r="P45" s="885"/>
      <c r="Q45" s="885"/>
      <c r="R45" s="372" t="str">
        <f>IF(L45="✓","経営","")</f>
        <v/>
      </c>
      <c r="S45" s="428"/>
      <c r="T45" s="426"/>
      <c r="U45" s="426"/>
      <c r="V45" s="426"/>
      <c r="W45" s="426"/>
      <c r="X45" s="426"/>
      <c r="Y45" s="426"/>
      <c r="Z45" s="426"/>
      <c r="AA45" s="426"/>
      <c r="AB45" s="57"/>
      <c r="AC45" s="57"/>
      <c r="AD45" s="57"/>
      <c r="AE45" s="57"/>
      <c r="AF45" s="57"/>
      <c r="AG45" s="66"/>
    </row>
    <row r="46" spans="2:33" s="48" customFormat="1" ht="48" customHeight="1" x14ac:dyDescent="0.2">
      <c r="B46" s="886">
        <v>13</v>
      </c>
      <c r="C46" s="887"/>
      <c r="D46" s="888"/>
      <c r="E46" s="889"/>
      <c r="F46" s="890"/>
      <c r="G46" s="890"/>
      <c r="H46" s="890"/>
      <c r="I46" s="891"/>
      <c r="J46" s="890"/>
      <c r="K46" s="211" t="s">
        <v>301</v>
      </c>
      <c r="L46" s="224"/>
      <c r="M46" s="225"/>
      <c r="N46" s="210"/>
      <c r="O46" s="265"/>
      <c r="P46" s="883"/>
      <c r="Q46" s="883"/>
      <c r="R46" s="372" t="str">
        <f>IF(L46="✓","熱","")</f>
        <v/>
      </c>
      <c r="S46" s="428"/>
      <c r="T46" s="426"/>
      <c r="U46" s="426"/>
      <c r="V46" s="426"/>
      <c r="W46" s="426"/>
      <c r="X46" s="426"/>
      <c r="Y46" s="426"/>
      <c r="Z46" s="426"/>
      <c r="AA46" s="426"/>
      <c r="AB46" s="57"/>
      <c r="AC46" s="57"/>
      <c r="AD46" s="57"/>
      <c r="AE46" s="57"/>
      <c r="AF46" s="57"/>
      <c r="AG46" s="66"/>
    </row>
    <row r="47" spans="2:33" s="48" customFormat="1" ht="48" customHeight="1" x14ac:dyDescent="0.2">
      <c r="B47" s="886"/>
      <c r="C47" s="887"/>
      <c r="D47" s="888"/>
      <c r="E47" s="889"/>
      <c r="F47" s="890"/>
      <c r="G47" s="890"/>
      <c r="H47" s="890"/>
      <c r="I47" s="891"/>
      <c r="J47" s="890"/>
      <c r="K47" s="211" t="s">
        <v>302</v>
      </c>
      <c r="L47" s="214"/>
      <c r="M47" s="216"/>
      <c r="N47" s="218"/>
      <c r="O47" s="266"/>
      <c r="P47" s="884"/>
      <c r="Q47" s="884"/>
      <c r="R47" s="372" t="str">
        <f>IF(L47="✓","電気","")</f>
        <v/>
      </c>
      <c r="S47" s="428"/>
      <c r="T47" s="426"/>
      <c r="U47" s="426"/>
      <c r="V47" s="426"/>
      <c r="W47" s="426"/>
      <c r="X47" s="426"/>
      <c r="Y47" s="426"/>
      <c r="Z47" s="426"/>
      <c r="AA47" s="426"/>
      <c r="AB47" s="57"/>
      <c r="AC47" s="57"/>
      <c r="AD47" s="57"/>
      <c r="AE47" s="57"/>
      <c r="AF47" s="57"/>
      <c r="AG47" s="66"/>
    </row>
    <row r="48" spans="2:33" s="48" customFormat="1" ht="48" customHeight="1" x14ac:dyDescent="0.2">
      <c r="B48" s="886"/>
      <c r="C48" s="887"/>
      <c r="D48" s="888"/>
      <c r="E48" s="889"/>
      <c r="F48" s="890"/>
      <c r="G48" s="890"/>
      <c r="H48" s="890"/>
      <c r="I48" s="891"/>
      <c r="J48" s="890"/>
      <c r="K48" s="211" t="s">
        <v>303</v>
      </c>
      <c r="L48" s="214"/>
      <c r="M48" s="216"/>
      <c r="N48" s="218"/>
      <c r="O48" s="266"/>
      <c r="P48" s="885"/>
      <c r="Q48" s="885"/>
      <c r="R48" s="372" t="str">
        <f>IF(L48="✓","経営","")</f>
        <v/>
      </c>
      <c r="S48" s="428"/>
      <c r="T48" s="426"/>
      <c r="U48" s="426"/>
      <c r="V48" s="426"/>
      <c r="W48" s="426"/>
      <c r="X48" s="426"/>
      <c r="Y48" s="426"/>
      <c r="Z48" s="426"/>
      <c r="AA48" s="426"/>
      <c r="AB48" s="57"/>
      <c r="AC48" s="57"/>
      <c r="AD48" s="57"/>
      <c r="AE48" s="57"/>
      <c r="AF48" s="57"/>
      <c r="AG48" s="66"/>
    </row>
    <row r="49" spans="2:33" s="48" customFormat="1" ht="48" customHeight="1" x14ac:dyDescent="0.2">
      <c r="B49" s="886">
        <v>14</v>
      </c>
      <c r="C49" s="887"/>
      <c r="D49" s="888"/>
      <c r="E49" s="889"/>
      <c r="F49" s="890"/>
      <c r="G49" s="890"/>
      <c r="H49" s="890"/>
      <c r="I49" s="891"/>
      <c r="J49" s="890"/>
      <c r="K49" s="211" t="s">
        <v>301</v>
      </c>
      <c r="L49" s="224"/>
      <c r="M49" s="225"/>
      <c r="N49" s="210"/>
      <c r="O49" s="265"/>
      <c r="P49" s="883"/>
      <c r="Q49" s="883"/>
      <c r="R49" s="372" t="str">
        <f>IF(L49="✓","熱","")</f>
        <v/>
      </c>
      <c r="S49" s="428"/>
      <c r="T49" s="426"/>
      <c r="U49" s="426"/>
      <c r="V49" s="426"/>
      <c r="W49" s="426"/>
      <c r="X49" s="426"/>
      <c r="Y49" s="426"/>
      <c r="Z49" s="426"/>
      <c r="AA49" s="426"/>
      <c r="AB49" s="57"/>
      <c r="AC49" s="57"/>
      <c r="AD49" s="57"/>
      <c r="AE49" s="57"/>
      <c r="AF49" s="57"/>
      <c r="AG49" s="66"/>
    </row>
    <row r="50" spans="2:33" s="48" customFormat="1" ht="48" customHeight="1" x14ac:dyDescent="0.2">
      <c r="B50" s="886"/>
      <c r="C50" s="887"/>
      <c r="D50" s="888"/>
      <c r="E50" s="889"/>
      <c r="F50" s="890"/>
      <c r="G50" s="890"/>
      <c r="H50" s="890"/>
      <c r="I50" s="891"/>
      <c r="J50" s="890"/>
      <c r="K50" s="211" t="s">
        <v>302</v>
      </c>
      <c r="L50" s="214"/>
      <c r="M50" s="216"/>
      <c r="N50" s="218"/>
      <c r="O50" s="266"/>
      <c r="P50" s="884"/>
      <c r="Q50" s="884"/>
      <c r="R50" s="372" t="str">
        <f>IF(L50="✓","電気","")</f>
        <v/>
      </c>
      <c r="S50" s="428"/>
      <c r="T50" s="426"/>
      <c r="U50" s="426"/>
      <c r="V50" s="426"/>
      <c r="W50" s="426"/>
      <c r="X50" s="426"/>
      <c r="Y50" s="426"/>
      <c r="Z50" s="426"/>
      <c r="AA50" s="426"/>
      <c r="AB50" s="57"/>
      <c r="AC50" s="57"/>
      <c r="AD50" s="57"/>
      <c r="AE50" s="57"/>
      <c r="AF50" s="57"/>
      <c r="AG50" s="66"/>
    </row>
    <row r="51" spans="2:33" s="48" customFormat="1" ht="48" customHeight="1" x14ac:dyDescent="0.2">
      <c r="B51" s="886"/>
      <c r="C51" s="887"/>
      <c r="D51" s="888"/>
      <c r="E51" s="889"/>
      <c r="F51" s="890"/>
      <c r="G51" s="890"/>
      <c r="H51" s="890"/>
      <c r="I51" s="891"/>
      <c r="J51" s="890"/>
      <c r="K51" s="211" t="s">
        <v>303</v>
      </c>
      <c r="L51" s="214"/>
      <c r="M51" s="216"/>
      <c r="N51" s="218"/>
      <c r="O51" s="266"/>
      <c r="P51" s="885"/>
      <c r="Q51" s="885"/>
      <c r="R51" s="372" t="str">
        <f>IF(L51="✓","経営","")</f>
        <v/>
      </c>
      <c r="S51" s="428"/>
      <c r="T51" s="426"/>
      <c r="U51" s="426"/>
      <c r="V51" s="426"/>
      <c r="W51" s="426"/>
      <c r="X51" s="426"/>
      <c r="Y51" s="426"/>
      <c r="Z51" s="426"/>
      <c r="AA51" s="426"/>
      <c r="AB51" s="57"/>
      <c r="AC51" s="57"/>
      <c r="AD51" s="57"/>
      <c r="AE51" s="57"/>
      <c r="AF51" s="57"/>
      <c r="AG51" s="66"/>
    </row>
    <row r="52" spans="2:33" s="48" customFormat="1" ht="48" customHeight="1" x14ac:dyDescent="0.2">
      <c r="B52" s="886">
        <v>15</v>
      </c>
      <c r="C52" s="887"/>
      <c r="D52" s="888"/>
      <c r="E52" s="889"/>
      <c r="F52" s="890"/>
      <c r="G52" s="890"/>
      <c r="H52" s="890"/>
      <c r="I52" s="891"/>
      <c r="J52" s="890"/>
      <c r="K52" s="211" t="s">
        <v>301</v>
      </c>
      <c r="L52" s="224"/>
      <c r="M52" s="225"/>
      <c r="N52" s="210"/>
      <c r="O52" s="265"/>
      <c r="P52" s="883"/>
      <c r="Q52" s="883"/>
      <c r="R52" s="372" t="str">
        <f>IF(L52="✓","熱","")</f>
        <v/>
      </c>
      <c r="S52" s="428"/>
      <c r="T52" s="426"/>
      <c r="U52" s="426"/>
      <c r="V52" s="426"/>
      <c r="W52" s="426"/>
      <c r="X52" s="426"/>
      <c r="Y52" s="426"/>
      <c r="Z52" s="426"/>
      <c r="AA52" s="426"/>
      <c r="AB52" s="57"/>
      <c r="AC52" s="57"/>
      <c r="AD52" s="57"/>
      <c r="AE52" s="57"/>
      <c r="AF52" s="57"/>
      <c r="AG52" s="66"/>
    </row>
    <row r="53" spans="2:33" s="48" customFormat="1" ht="48" customHeight="1" x14ac:dyDescent="0.2">
      <c r="B53" s="886"/>
      <c r="C53" s="887"/>
      <c r="D53" s="888"/>
      <c r="E53" s="889"/>
      <c r="F53" s="890"/>
      <c r="G53" s="890"/>
      <c r="H53" s="890"/>
      <c r="I53" s="891"/>
      <c r="J53" s="890"/>
      <c r="K53" s="211" t="s">
        <v>302</v>
      </c>
      <c r="L53" s="214"/>
      <c r="M53" s="216"/>
      <c r="N53" s="218"/>
      <c r="O53" s="266"/>
      <c r="P53" s="884"/>
      <c r="Q53" s="884"/>
      <c r="R53" s="372" t="str">
        <f>IF(L53="✓","電気","")</f>
        <v/>
      </c>
      <c r="S53" s="428"/>
      <c r="T53" s="426"/>
      <c r="U53" s="426"/>
      <c r="V53" s="426"/>
      <c r="W53" s="426"/>
      <c r="X53" s="426"/>
      <c r="Y53" s="426"/>
      <c r="Z53" s="426"/>
      <c r="AA53" s="426"/>
      <c r="AB53" s="57"/>
      <c r="AC53" s="57"/>
      <c r="AD53" s="57"/>
      <c r="AE53" s="57"/>
      <c r="AF53" s="57"/>
      <c r="AG53" s="66"/>
    </row>
    <row r="54" spans="2:33" s="48" customFormat="1" ht="48" customHeight="1" x14ac:dyDescent="0.2">
      <c r="B54" s="886"/>
      <c r="C54" s="887"/>
      <c r="D54" s="888"/>
      <c r="E54" s="889"/>
      <c r="F54" s="890"/>
      <c r="G54" s="890"/>
      <c r="H54" s="890"/>
      <c r="I54" s="891"/>
      <c r="J54" s="890"/>
      <c r="K54" s="211" t="s">
        <v>303</v>
      </c>
      <c r="L54" s="214"/>
      <c r="M54" s="216"/>
      <c r="N54" s="218"/>
      <c r="O54" s="266"/>
      <c r="P54" s="885"/>
      <c r="Q54" s="885"/>
      <c r="R54" s="372" t="str">
        <f>IF(L54="✓","経営","")</f>
        <v/>
      </c>
      <c r="S54" s="428"/>
      <c r="T54" s="426"/>
      <c r="U54" s="426"/>
      <c r="V54" s="426"/>
      <c r="W54" s="426"/>
      <c r="X54" s="426"/>
      <c r="Y54" s="426"/>
      <c r="Z54" s="426"/>
      <c r="AA54" s="426"/>
      <c r="AB54" s="57"/>
      <c r="AC54" s="57"/>
      <c r="AD54" s="57"/>
      <c r="AE54" s="57"/>
      <c r="AF54" s="57"/>
      <c r="AG54" s="66"/>
    </row>
    <row r="55" spans="2:33" s="48" customFormat="1" ht="48" customHeight="1" x14ac:dyDescent="0.2">
      <c r="B55" s="886">
        <v>16</v>
      </c>
      <c r="C55" s="887"/>
      <c r="D55" s="888"/>
      <c r="E55" s="889"/>
      <c r="F55" s="890"/>
      <c r="G55" s="890"/>
      <c r="H55" s="890"/>
      <c r="I55" s="891"/>
      <c r="J55" s="890"/>
      <c r="K55" s="211" t="s">
        <v>301</v>
      </c>
      <c r="L55" s="224"/>
      <c r="M55" s="225"/>
      <c r="N55" s="210"/>
      <c r="O55" s="265"/>
      <c r="P55" s="883"/>
      <c r="Q55" s="883"/>
      <c r="R55" s="372" t="str">
        <f>IF(L55="✓","熱","")</f>
        <v/>
      </c>
      <c r="S55" s="428"/>
      <c r="T55" s="426"/>
      <c r="U55" s="426"/>
      <c r="V55" s="426"/>
      <c r="W55" s="426"/>
      <c r="X55" s="426"/>
      <c r="Y55" s="426"/>
      <c r="Z55" s="426"/>
      <c r="AA55" s="426"/>
      <c r="AB55" s="57"/>
      <c r="AC55" s="57"/>
      <c r="AD55" s="57"/>
      <c r="AE55" s="57"/>
      <c r="AF55" s="57"/>
      <c r="AG55" s="66"/>
    </row>
    <row r="56" spans="2:33" s="48" customFormat="1" ht="48" customHeight="1" x14ac:dyDescent="0.2">
      <c r="B56" s="886"/>
      <c r="C56" s="887"/>
      <c r="D56" s="888"/>
      <c r="E56" s="889"/>
      <c r="F56" s="890"/>
      <c r="G56" s="890"/>
      <c r="H56" s="890"/>
      <c r="I56" s="891"/>
      <c r="J56" s="890"/>
      <c r="K56" s="211" t="s">
        <v>302</v>
      </c>
      <c r="L56" s="214"/>
      <c r="M56" s="216"/>
      <c r="N56" s="218"/>
      <c r="O56" s="266"/>
      <c r="P56" s="884"/>
      <c r="Q56" s="884"/>
      <c r="R56" s="372" t="str">
        <f>IF(L56="✓","電気","")</f>
        <v/>
      </c>
      <c r="S56" s="428"/>
      <c r="T56" s="426"/>
      <c r="U56" s="426"/>
      <c r="V56" s="426"/>
      <c r="W56" s="426"/>
      <c r="X56" s="426"/>
      <c r="Y56" s="426"/>
      <c r="Z56" s="426"/>
      <c r="AA56" s="426"/>
      <c r="AB56" s="57"/>
      <c r="AC56" s="57"/>
      <c r="AD56" s="57"/>
      <c r="AE56" s="57"/>
      <c r="AF56" s="57"/>
      <c r="AG56" s="66"/>
    </row>
    <row r="57" spans="2:33" s="48" customFormat="1" ht="48" customHeight="1" x14ac:dyDescent="0.2">
      <c r="B57" s="886"/>
      <c r="C57" s="887"/>
      <c r="D57" s="888"/>
      <c r="E57" s="889"/>
      <c r="F57" s="890"/>
      <c r="G57" s="890"/>
      <c r="H57" s="890"/>
      <c r="I57" s="891"/>
      <c r="J57" s="890"/>
      <c r="K57" s="211" t="s">
        <v>303</v>
      </c>
      <c r="L57" s="214"/>
      <c r="M57" s="216"/>
      <c r="N57" s="218"/>
      <c r="O57" s="266"/>
      <c r="P57" s="885"/>
      <c r="Q57" s="885"/>
      <c r="R57" s="372" t="str">
        <f>IF(L57="✓","経営","")</f>
        <v/>
      </c>
      <c r="S57" s="428"/>
      <c r="T57" s="426"/>
      <c r="U57" s="426"/>
      <c r="V57" s="426"/>
      <c r="W57" s="426"/>
      <c r="X57" s="426"/>
      <c r="Y57" s="426"/>
      <c r="Z57" s="426"/>
      <c r="AA57" s="426"/>
      <c r="AB57" s="57"/>
      <c r="AC57" s="57"/>
      <c r="AD57" s="57"/>
      <c r="AE57" s="57"/>
      <c r="AF57" s="57"/>
      <c r="AG57" s="66"/>
    </row>
    <row r="58" spans="2:33" s="48" customFormat="1" ht="48" customHeight="1" x14ac:dyDescent="0.2">
      <c r="B58" s="886">
        <v>17</v>
      </c>
      <c r="C58" s="887"/>
      <c r="D58" s="888"/>
      <c r="E58" s="889"/>
      <c r="F58" s="890"/>
      <c r="G58" s="890"/>
      <c r="H58" s="890"/>
      <c r="I58" s="891"/>
      <c r="J58" s="890"/>
      <c r="K58" s="211" t="s">
        <v>301</v>
      </c>
      <c r="L58" s="224"/>
      <c r="M58" s="225"/>
      <c r="N58" s="210"/>
      <c r="O58" s="265"/>
      <c r="P58" s="883"/>
      <c r="Q58" s="883"/>
      <c r="R58" s="372" t="str">
        <f>IF(L58="✓","熱","")</f>
        <v/>
      </c>
      <c r="S58" s="428"/>
      <c r="T58" s="426"/>
      <c r="U58" s="426"/>
      <c r="V58" s="426"/>
      <c r="W58" s="426"/>
      <c r="X58" s="426"/>
      <c r="Y58" s="426"/>
      <c r="Z58" s="426"/>
      <c r="AA58" s="426"/>
      <c r="AB58" s="57"/>
      <c r="AC58" s="57"/>
      <c r="AD58" s="57"/>
      <c r="AE58" s="57"/>
      <c r="AF58" s="57"/>
      <c r="AG58" s="66"/>
    </row>
    <row r="59" spans="2:33" s="48" customFormat="1" ht="48" customHeight="1" x14ac:dyDescent="0.2">
      <c r="B59" s="886"/>
      <c r="C59" s="887"/>
      <c r="D59" s="888"/>
      <c r="E59" s="889"/>
      <c r="F59" s="890"/>
      <c r="G59" s="890"/>
      <c r="H59" s="890"/>
      <c r="I59" s="891"/>
      <c r="J59" s="890"/>
      <c r="K59" s="211" t="s">
        <v>302</v>
      </c>
      <c r="L59" s="214"/>
      <c r="M59" s="216"/>
      <c r="N59" s="218"/>
      <c r="O59" s="266"/>
      <c r="P59" s="884"/>
      <c r="Q59" s="884"/>
      <c r="R59" s="372" t="str">
        <f>IF(L59="✓","電気","")</f>
        <v/>
      </c>
      <c r="S59" s="428"/>
      <c r="T59" s="426"/>
      <c r="U59" s="426"/>
      <c r="V59" s="426"/>
      <c r="W59" s="426"/>
      <c r="X59" s="426"/>
      <c r="Y59" s="426"/>
      <c r="Z59" s="426"/>
      <c r="AA59" s="426"/>
      <c r="AB59" s="57"/>
      <c r="AC59" s="57"/>
      <c r="AD59" s="57"/>
      <c r="AE59" s="57"/>
      <c r="AF59" s="57"/>
      <c r="AG59" s="66"/>
    </row>
    <row r="60" spans="2:33" s="48" customFormat="1" ht="48" customHeight="1" x14ac:dyDescent="0.2">
      <c r="B60" s="886"/>
      <c r="C60" s="887"/>
      <c r="D60" s="888"/>
      <c r="E60" s="889"/>
      <c r="F60" s="890"/>
      <c r="G60" s="890"/>
      <c r="H60" s="890"/>
      <c r="I60" s="891"/>
      <c r="J60" s="890"/>
      <c r="K60" s="211" t="s">
        <v>303</v>
      </c>
      <c r="L60" s="214"/>
      <c r="M60" s="216"/>
      <c r="N60" s="218"/>
      <c r="O60" s="266"/>
      <c r="P60" s="885"/>
      <c r="Q60" s="885"/>
      <c r="R60" s="372" t="str">
        <f>IF(L60="✓","経営","")</f>
        <v/>
      </c>
      <c r="S60" s="428"/>
      <c r="T60" s="426"/>
      <c r="U60" s="426"/>
      <c r="V60" s="426"/>
      <c r="W60" s="426"/>
      <c r="X60" s="426"/>
      <c r="Y60" s="426"/>
      <c r="Z60" s="426"/>
      <c r="AA60" s="426"/>
      <c r="AB60" s="57"/>
      <c r="AC60" s="57"/>
      <c r="AD60" s="57"/>
      <c r="AE60" s="57"/>
      <c r="AF60" s="57"/>
      <c r="AG60" s="66"/>
    </row>
    <row r="61" spans="2:33" s="48" customFormat="1" ht="48" customHeight="1" x14ac:dyDescent="0.2">
      <c r="B61" s="886">
        <v>18</v>
      </c>
      <c r="C61" s="887"/>
      <c r="D61" s="888"/>
      <c r="E61" s="889"/>
      <c r="F61" s="890"/>
      <c r="G61" s="890"/>
      <c r="H61" s="890"/>
      <c r="I61" s="891"/>
      <c r="J61" s="890"/>
      <c r="K61" s="211" t="s">
        <v>301</v>
      </c>
      <c r="L61" s="224"/>
      <c r="M61" s="225"/>
      <c r="N61" s="210"/>
      <c r="O61" s="265"/>
      <c r="P61" s="883"/>
      <c r="Q61" s="883"/>
      <c r="R61" s="372" t="str">
        <f>IF(L61="✓","熱","")</f>
        <v/>
      </c>
      <c r="S61" s="428"/>
      <c r="T61" s="426"/>
      <c r="U61" s="426"/>
      <c r="V61" s="426"/>
      <c r="W61" s="426"/>
      <c r="X61" s="426"/>
      <c r="Y61" s="426"/>
      <c r="Z61" s="426"/>
      <c r="AA61" s="426"/>
      <c r="AB61" s="57"/>
      <c r="AC61" s="57"/>
      <c r="AD61" s="57"/>
      <c r="AE61" s="57"/>
      <c r="AF61" s="57"/>
      <c r="AG61" s="66"/>
    </row>
    <row r="62" spans="2:33" s="48" customFormat="1" ht="48" customHeight="1" x14ac:dyDescent="0.2">
      <c r="B62" s="886"/>
      <c r="C62" s="887"/>
      <c r="D62" s="888"/>
      <c r="E62" s="889"/>
      <c r="F62" s="890"/>
      <c r="G62" s="890"/>
      <c r="H62" s="890"/>
      <c r="I62" s="891"/>
      <c r="J62" s="890"/>
      <c r="K62" s="211" t="s">
        <v>302</v>
      </c>
      <c r="L62" s="214"/>
      <c r="M62" s="216"/>
      <c r="N62" s="218"/>
      <c r="O62" s="266"/>
      <c r="P62" s="884"/>
      <c r="Q62" s="884"/>
      <c r="R62" s="372" t="str">
        <f>IF(L62="✓","電気","")</f>
        <v/>
      </c>
      <c r="S62" s="428"/>
      <c r="T62" s="426"/>
      <c r="U62" s="426"/>
      <c r="V62" s="426"/>
      <c r="W62" s="426"/>
      <c r="X62" s="426"/>
      <c r="Y62" s="426"/>
      <c r="Z62" s="426"/>
      <c r="AA62" s="426"/>
      <c r="AB62" s="57"/>
      <c r="AC62" s="57"/>
      <c r="AD62" s="57"/>
      <c r="AE62" s="57"/>
      <c r="AF62" s="57"/>
      <c r="AG62" s="66"/>
    </row>
    <row r="63" spans="2:33" s="48" customFormat="1" ht="48" customHeight="1" x14ac:dyDescent="0.2">
      <c r="B63" s="886"/>
      <c r="C63" s="887"/>
      <c r="D63" s="888"/>
      <c r="E63" s="889"/>
      <c r="F63" s="890"/>
      <c r="G63" s="890"/>
      <c r="H63" s="890"/>
      <c r="I63" s="891"/>
      <c r="J63" s="890"/>
      <c r="K63" s="211" t="s">
        <v>303</v>
      </c>
      <c r="L63" s="214"/>
      <c r="M63" s="216"/>
      <c r="N63" s="218"/>
      <c r="O63" s="266"/>
      <c r="P63" s="885"/>
      <c r="Q63" s="885"/>
      <c r="R63" s="372" t="str">
        <f>IF(L63="✓","経営","")</f>
        <v/>
      </c>
      <c r="S63" s="428"/>
      <c r="T63" s="426"/>
      <c r="U63" s="426"/>
      <c r="V63" s="426"/>
      <c r="W63" s="426"/>
      <c r="X63" s="426"/>
      <c r="Y63" s="426"/>
      <c r="Z63" s="426"/>
      <c r="AA63" s="426"/>
      <c r="AB63" s="57"/>
      <c r="AC63" s="57"/>
      <c r="AD63" s="57"/>
      <c r="AE63" s="57"/>
      <c r="AF63" s="57"/>
      <c r="AG63" s="66"/>
    </row>
    <row r="64" spans="2:33" s="48" customFormat="1" ht="48" customHeight="1" x14ac:dyDescent="0.2">
      <c r="B64" s="886">
        <v>19</v>
      </c>
      <c r="C64" s="887"/>
      <c r="D64" s="888"/>
      <c r="E64" s="889"/>
      <c r="F64" s="890"/>
      <c r="G64" s="890"/>
      <c r="H64" s="890"/>
      <c r="I64" s="891"/>
      <c r="J64" s="890"/>
      <c r="K64" s="211" t="s">
        <v>301</v>
      </c>
      <c r="L64" s="224"/>
      <c r="M64" s="225"/>
      <c r="N64" s="210"/>
      <c r="O64" s="265"/>
      <c r="P64" s="883"/>
      <c r="Q64" s="883"/>
      <c r="R64" s="372" t="str">
        <f>IF(L64="✓","熱","")</f>
        <v/>
      </c>
      <c r="S64" s="428"/>
      <c r="T64" s="426"/>
      <c r="U64" s="426"/>
      <c r="V64" s="426"/>
      <c r="W64" s="426"/>
      <c r="X64" s="426"/>
      <c r="Y64" s="426"/>
      <c r="Z64" s="426"/>
      <c r="AA64" s="426"/>
      <c r="AB64" s="57"/>
      <c r="AC64" s="57"/>
      <c r="AD64" s="57"/>
      <c r="AE64" s="57"/>
      <c r="AF64" s="57"/>
      <c r="AG64" s="66"/>
    </row>
    <row r="65" spans="2:33" s="48" customFormat="1" ht="48" customHeight="1" x14ac:dyDescent="0.2">
      <c r="B65" s="886"/>
      <c r="C65" s="887"/>
      <c r="D65" s="888"/>
      <c r="E65" s="889"/>
      <c r="F65" s="890"/>
      <c r="G65" s="890"/>
      <c r="H65" s="890"/>
      <c r="I65" s="891"/>
      <c r="J65" s="890"/>
      <c r="K65" s="211" t="s">
        <v>302</v>
      </c>
      <c r="L65" s="214"/>
      <c r="M65" s="216"/>
      <c r="N65" s="218"/>
      <c r="O65" s="266"/>
      <c r="P65" s="884"/>
      <c r="Q65" s="884"/>
      <c r="R65" s="372" t="str">
        <f>IF(L65="✓","電気","")</f>
        <v/>
      </c>
      <c r="S65" s="428"/>
      <c r="T65" s="426"/>
      <c r="U65" s="426"/>
      <c r="V65" s="426"/>
      <c r="W65" s="426"/>
      <c r="X65" s="426"/>
      <c r="Y65" s="426"/>
      <c r="Z65" s="426"/>
      <c r="AA65" s="426"/>
      <c r="AB65" s="57"/>
      <c r="AC65" s="57"/>
      <c r="AD65" s="57"/>
      <c r="AE65" s="57"/>
      <c r="AF65" s="57"/>
      <c r="AG65" s="66"/>
    </row>
    <row r="66" spans="2:33" s="48" customFormat="1" ht="48" customHeight="1" x14ac:dyDescent="0.2">
      <c r="B66" s="886"/>
      <c r="C66" s="887"/>
      <c r="D66" s="888"/>
      <c r="E66" s="889"/>
      <c r="F66" s="890"/>
      <c r="G66" s="890"/>
      <c r="H66" s="890"/>
      <c r="I66" s="891"/>
      <c r="J66" s="890"/>
      <c r="K66" s="211" t="s">
        <v>303</v>
      </c>
      <c r="L66" s="214"/>
      <c r="M66" s="216"/>
      <c r="N66" s="218"/>
      <c r="O66" s="266"/>
      <c r="P66" s="885"/>
      <c r="Q66" s="885"/>
      <c r="R66" s="372" t="str">
        <f>IF(L66="✓","経営","")</f>
        <v/>
      </c>
      <c r="S66" s="428"/>
      <c r="T66" s="426"/>
      <c r="U66" s="426"/>
      <c r="V66" s="426"/>
      <c r="W66" s="426"/>
      <c r="X66" s="426"/>
      <c r="Y66" s="426"/>
      <c r="Z66" s="426"/>
      <c r="AA66" s="426"/>
      <c r="AB66" s="57"/>
      <c r="AC66" s="57"/>
      <c r="AD66" s="57"/>
      <c r="AE66" s="57"/>
      <c r="AF66" s="57"/>
      <c r="AG66" s="66"/>
    </row>
    <row r="67" spans="2:33" s="48" customFormat="1" ht="48" customHeight="1" x14ac:dyDescent="0.2">
      <c r="B67" s="886">
        <v>20</v>
      </c>
      <c r="C67" s="887"/>
      <c r="D67" s="888"/>
      <c r="E67" s="889"/>
      <c r="F67" s="890"/>
      <c r="G67" s="890"/>
      <c r="H67" s="890"/>
      <c r="I67" s="891"/>
      <c r="J67" s="890"/>
      <c r="K67" s="211" t="s">
        <v>301</v>
      </c>
      <c r="L67" s="224"/>
      <c r="M67" s="225"/>
      <c r="N67" s="210"/>
      <c r="O67" s="265"/>
      <c r="P67" s="883"/>
      <c r="Q67" s="883"/>
      <c r="R67" s="372" t="str">
        <f>IF(L67="✓","熱","")</f>
        <v/>
      </c>
      <c r="S67" s="428"/>
      <c r="T67" s="426"/>
      <c r="U67" s="426"/>
      <c r="V67" s="426"/>
      <c r="W67" s="426"/>
      <c r="X67" s="426"/>
      <c r="Y67" s="426"/>
      <c r="Z67" s="426"/>
      <c r="AA67" s="426"/>
      <c r="AB67" s="57"/>
      <c r="AC67" s="57"/>
      <c r="AD67" s="57"/>
      <c r="AE67" s="57"/>
      <c r="AF67" s="57"/>
      <c r="AG67" s="66"/>
    </row>
    <row r="68" spans="2:33" s="48" customFormat="1" ht="48" customHeight="1" x14ac:dyDescent="0.2">
      <c r="B68" s="886"/>
      <c r="C68" s="887"/>
      <c r="D68" s="888"/>
      <c r="E68" s="889"/>
      <c r="F68" s="890"/>
      <c r="G68" s="890"/>
      <c r="H68" s="890"/>
      <c r="I68" s="891"/>
      <c r="J68" s="890"/>
      <c r="K68" s="211" t="s">
        <v>302</v>
      </c>
      <c r="L68" s="214"/>
      <c r="M68" s="216"/>
      <c r="N68" s="218"/>
      <c r="O68" s="266"/>
      <c r="P68" s="884"/>
      <c r="Q68" s="884"/>
      <c r="R68" s="372" t="str">
        <f>IF(L68="✓","電気","")</f>
        <v/>
      </c>
      <c r="S68" s="428"/>
      <c r="T68" s="426"/>
      <c r="U68" s="426"/>
      <c r="V68" s="426"/>
      <c r="W68" s="426"/>
      <c r="X68" s="426"/>
      <c r="Y68" s="426"/>
      <c r="Z68" s="426"/>
      <c r="AA68" s="426"/>
      <c r="AB68" s="57"/>
      <c r="AC68" s="57"/>
      <c r="AD68" s="57"/>
      <c r="AE68" s="57"/>
      <c r="AF68" s="57"/>
      <c r="AG68" s="66"/>
    </row>
    <row r="69" spans="2:33" s="48" customFormat="1" ht="48" customHeight="1" x14ac:dyDescent="0.2">
      <c r="B69" s="886"/>
      <c r="C69" s="887"/>
      <c r="D69" s="888"/>
      <c r="E69" s="889"/>
      <c r="F69" s="890"/>
      <c r="G69" s="890"/>
      <c r="H69" s="890"/>
      <c r="I69" s="891"/>
      <c r="J69" s="890"/>
      <c r="K69" s="211" t="s">
        <v>303</v>
      </c>
      <c r="L69" s="214"/>
      <c r="M69" s="216"/>
      <c r="N69" s="218"/>
      <c r="O69" s="266"/>
      <c r="P69" s="885"/>
      <c r="Q69" s="885"/>
      <c r="R69" s="372" t="str">
        <f>IF(L69="✓","経営","")</f>
        <v/>
      </c>
      <c r="S69" s="428"/>
      <c r="T69" s="426"/>
      <c r="U69" s="426"/>
      <c r="V69" s="426"/>
      <c r="W69" s="426"/>
      <c r="X69" s="426"/>
      <c r="Y69" s="426"/>
      <c r="Z69" s="426"/>
      <c r="AA69" s="426"/>
      <c r="AB69" s="57"/>
      <c r="AC69" s="57"/>
      <c r="AD69" s="57"/>
      <c r="AE69" s="57"/>
      <c r="AF69" s="57"/>
      <c r="AG69" s="66"/>
    </row>
    <row r="70" spans="2:33" s="48" customFormat="1" ht="48" customHeight="1" x14ac:dyDescent="0.2">
      <c r="B70" s="886">
        <v>21</v>
      </c>
      <c r="C70" s="887"/>
      <c r="D70" s="888"/>
      <c r="E70" s="889"/>
      <c r="F70" s="890"/>
      <c r="G70" s="890"/>
      <c r="H70" s="890"/>
      <c r="I70" s="891"/>
      <c r="J70" s="890"/>
      <c r="K70" s="211" t="s">
        <v>301</v>
      </c>
      <c r="L70" s="224"/>
      <c r="M70" s="225"/>
      <c r="N70" s="210"/>
      <c r="O70" s="265"/>
      <c r="P70" s="883"/>
      <c r="Q70" s="883"/>
      <c r="R70" s="372" t="str">
        <f>IF(L70="✓","熱","")</f>
        <v/>
      </c>
      <c r="S70" s="428"/>
      <c r="T70" s="426"/>
      <c r="U70" s="426"/>
      <c r="V70" s="426"/>
      <c r="W70" s="426"/>
      <c r="X70" s="426"/>
      <c r="Y70" s="426"/>
      <c r="Z70" s="426"/>
      <c r="AA70" s="426"/>
      <c r="AB70" s="57"/>
      <c r="AC70" s="57"/>
      <c r="AD70" s="57"/>
      <c r="AE70" s="57"/>
      <c r="AF70" s="57"/>
      <c r="AG70" s="66"/>
    </row>
    <row r="71" spans="2:33" s="48" customFormat="1" ht="48" customHeight="1" x14ac:dyDescent="0.2">
      <c r="B71" s="886"/>
      <c r="C71" s="887"/>
      <c r="D71" s="888"/>
      <c r="E71" s="889"/>
      <c r="F71" s="890"/>
      <c r="G71" s="890"/>
      <c r="H71" s="890"/>
      <c r="I71" s="891"/>
      <c r="J71" s="890"/>
      <c r="K71" s="211" t="s">
        <v>302</v>
      </c>
      <c r="L71" s="214"/>
      <c r="M71" s="216"/>
      <c r="N71" s="218"/>
      <c r="O71" s="266"/>
      <c r="P71" s="884"/>
      <c r="Q71" s="884"/>
      <c r="R71" s="372" t="str">
        <f>IF(L71="✓","電気","")</f>
        <v/>
      </c>
      <c r="S71" s="55"/>
      <c r="T71" s="57"/>
      <c r="U71" s="57"/>
      <c r="V71" s="57"/>
      <c r="W71" s="57"/>
      <c r="X71" s="57"/>
      <c r="Y71" s="57"/>
      <c r="Z71" s="57"/>
      <c r="AA71" s="57"/>
      <c r="AB71" s="57"/>
      <c r="AC71" s="57"/>
      <c r="AD71" s="57"/>
      <c r="AE71" s="57"/>
      <c r="AF71" s="57"/>
      <c r="AG71" s="66"/>
    </row>
    <row r="72" spans="2:33" s="48" customFormat="1" ht="48" customHeight="1" x14ac:dyDescent="0.2">
      <c r="B72" s="886"/>
      <c r="C72" s="887"/>
      <c r="D72" s="888"/>
      <c r="E72" s="889"/>
      <c r="F72" s="890"/>
      <c r="G72" s="890"/>
      <c r="H72" s="890"/>
      <c r="I72" s="891"/>
      <c r="J72" s="890"/>
      <c r="K72" s="211" t="s">
        <v>303</v>
      </c>
      <c r="L72" s="214"/>
      <c r="M72" s="216"/>
      <c r="N72" s="218"/>
      <c r="O72" s="266"/>
      <c r="P72" s="885"/>
      <c r="Q72" s="885"/>
      <c r="R72" s="372" t="str">
        <f>IF(L72="✓","経営","")</f>
        <v/>
      </c>
      <c r="S72" s="55"/>
      <c r="T72" s="57"/>
      <c r="U72" s="57"/>
      <c r="V72" s="57"/>
      <c r="W72" s="57"/>
      <c r="X72" s="57"/>
      <c r="Y72" s="57"/>
      <c r="Z72" s="57"/>
      <c r="AA72" s="57"/>
      <c r="AB72" s="57"/>
      <c r="AC72" s="57"/>
      <c r="AD72" s="57"/>
      <c r="AE72" s="57"/>
      <c r="AF72" s="57"/>
      <c r="AG72" s="66"/>
    </row>
    <row r="73" spans="2:33" s="48" customFormat="1" ht="48" customHeight="1" x14ac:dyDescent="0.2">
      <c r="B73" s="886">
        <v>22</v>
      </c>
      <c r="C73" s="887"/>
      <c r="D73" s="888"/>
      <c r="E73" s="889"/>
      <c r="F73" s="890"/>
      <c r="G73" s="890"/>
      <c r="H73" s="890"/>
      <c r="I73" s="891"/>
      <c r="J73" s="890"/>
      <c r="K73" s="211" t="s">
        <v>301</v>
      </c>
      <c r="L73" s="224"/>
      <c r="M73" s="225"/>
      <c r="N73" s="210"/>
      <c r="O73" s="265"/>
      <c r="P73" s="883"/>
      <c r="Q73" s="883"/>
      <c r="R73" s="372" t="str">
        <f>IF(L73="✓","熱","")</f>
        <v/>
      </c>
      <c r="S73" s="55"/>
      <c r="T73" s="57"/>
      <c r="U73" s="57"/>
      <c r="V73" s="57"/>
      <c r="W73" s="57"/>
      <c r="X73" s="57"/>
      <c r="Y73" s="57"/>
      <c r="Z73" s="57"/>
      <c r="AA73" s="57"/>
      <c r="AB73" s="57"/>
      <c r="AC73" s="57"/>
      <c r="AD73" s="57"/>
      <c r="AE73" s="57"/>
      <c r="AF73" s="57"/>
      <c r="AG73" s="66"/>
    </row>
    <row r="74" spans="2:33" s="48" customFormat="1" ht="48" customHeight="1" x14ac:dyDescent="0.2">
      <c r="B74" s="886"/>
      <c r="C74" s="887"/>
      <c r="D74" s="888"/>
      <c r="E74" s="889"/>
      <c r="F74" s="890"/>
      <c r="G74" s="890"/>
      <c r="H74" s="890"/>
      <c r="I74" s="891"/>
      <c r="J74" s="890"/>
      <c r="K74" s="211" t="s">
        <v>302</v>
      </c>
      <c r="L74" s="214"/>
      <c r="M74" s="216"/>
      <c r="N74" s="218"/>
      <c r="O74" s="266"/>
      <c r="P74" s="884"/>
      <c r="Q74" s="884"/>
      <c r="R74" s="372" t="str">
        <f>IF(L74="✓","電気","")</f>
        <v/>
      </c>
      <c r="S74" s="55"/>
      <c r="T74" s="57"/>
      <c r="U74" s="57"/>
      <c r="V74" s="57"/>
      <c r="W74" s="57"/>
      <c r="X74" s="57"/>
      <c r="Y74" s="57"/>
      <c r="Z74" s="57"/>
      <c r="AA74" s="57"/>
      <c r="AB74" s="57"/>
      <c r="AC74" s="57"/>
      <c r="AD74" s="57"/>
      <c r="AE74" s="57"/>
      <c r="AF74" s="57"/>
      <c r="AG74" s="66"/>
    </row>
    <row r="75" spans="2:33" s="48" customFormat="1" ht="48" customHeight="1" x14ac:dyDescent="0.2">
      <c r="B75" s="886"/>
      <c r="C75" s="887"/>
      <c r="D75" s="888"/>
      <c r="E75" s="889"/>
      <c r="F75" s="890"/>
      <c r="G75" s="890"/>
      <c r="H75" s="890"/>
      <c r="I75" s="891"/>
      <c r="J75" s="890"/>
      <c r="K75" s="211" t="s">
        <v>303</v>
      </c>
      <c r="L75" s="214"/>
      <c r="M75" s="216"/>
      <c r="N75" s="218"/>
      <c r="O75" s="266"/>
      <c r="P75" s="885"/>
      <c r="Q75" s="885"/>
      <c r="R75" s="372" t="str">
        <f>IF(L75="✓","経営","")</f>
        <v/>
      </c>
      <c r="S75" s="55"/>
      <c r="T75" s="57"/>
      <c r="U75" s="57"/>
      <c r="V75" s="57"/>
      <c r="W75" s="57"/>
      <c r="X75" s="57"/>
      <c r="Y75" s="57"/>
      <c r="Z75" s="57"/>
      <c r="AA75" s="57"/>
      <c r="AB75" s="57"/>
      <c r="AC75" s="57"/>
      <c r="AD75" s="57"/>
      <c r="AE75" s="57"/>
      <c r="AF75" s="57"/>
      <c r="AG75" s="66"/>
    </row>
    <row r="76" spans="2:33" s="48" customFormat="1" ht="48" customHeight="1" x14ac:dyDescent="0.2">
      <c r="B76" s="886">
        <v>23</v>
      </c>
      <c r="C76" s="887"/>
      <c r="D76" s="888"/>
      <c r="E76" s="889"/>
      <c r="F76" s="890"/>
      <c r="G76" s="890"/>
      <c r="H76" s="890"/>
      <c r="I76" s="891"/>
      <c r="J76" s="890"/>
      <c r="K76" s="211" t="s">
        <v>301</v>
      </c>
      <c r="L76" s="224"/>
      <c r="M76" s="225"/>
      <c r="N76" s="210"/>
      <c r="O76" s="265"/>
      <c r="P76" s="883"/>
      <c r="Q76" s="883"/>
      <c r="R76" s="372" t="str">
        <f>IF(L76="✓","熱","")</f>
        <v/>
      </c>
      <c r="S76" s="55"/>
      <c r="T76" s="57"/>
      <c r="U76" s="57"/>
      <c r="V76" s="57"/>
      <c r="W76" s="57"/>
      <c r="X76" s="57"/>
      <c r="Y76" s="57"/>
      <c r="Z76" s="57"/>
      <c r="AA76" s="57"/>
      <c r="AB76" s="57"/>
      <c r="AC76" s="57"/>
      <c r="AD76" s="57"/>
      <c r="AE76" s="57"/>
      <c r="AF76" s="57"/>
      <c r="AG76" s="66"/>
    </row>
    <row r="77" spans="2:33" s="48" customFormat="1" ht="48" customHeight="1" x14ac:dyDescent="0.2">
      <c r="B77" s="886"/>
      <c r="C77" s="887"/>
      <c r="D77" s="888"/>
      <c r="E77" s="889"/>
      <c r="F77" s="890"/>
      <c r="G77" s="890"/>
      <c r="H77" s="890"/>
      <c r="I77" s="891"/>
      <c r="J77" s="890"/>
      <c r="K77" s="211" t="s">
        <v>302</v>
      </c>
      <c r="L77" s="214"/>
      <c r="M77" s="216"/>
      <c r="N77" s="218"/>
      <c r="O77" s="266"/>
      <c r="P77" s="884"/>
      <c r="Q77" s="884"/>
      <c r="R77" s="372" t="str">
        <f>IF(L77="✓","電気","")</f>
        <v/>
      </c>
      <c r="S77" s="55"/>
      <c r="T77" s="57"/>
      <c r="U77" s="57"/>
      <c r="V77" s="57"/>
      <c r="W77" s="57"/>
      <c r="X77" s="57"/>
      <c r="Y77" s="57"/>
      <c r="Z77" s="57"/>
      <c r="AA77" s="57"/>
      <c r="AB77" s="57"/>
      <c r="AC77" s="57"/>
      <c r="AD77" s="57"/>
      <c r="AE77" s="57"/>
      <c r="AF77" s="57"/>
      <c r="AG77" s="66"/>
    </row>
    <row r="78" spans="2:33" s="48" customFormat="1" ht="48" customHeight="1" x14ac:dyDescent="0.2">
      <c r="B78" s="886"/>
      <c r="C78" s="887"/>
      <c r="D78" s="888"/>
      <c r="E78" s="889"/>
      <c r="F78" s="890"/>
      <c r="G78" s="890"/>
      <c r="H78" s="890"/>
      <c r="I78" s="891"/>
      <c r="J78" s="890"/>
      <c r="K78" s="211" t="s">
        <v>303</v>
      </c>
      <c r="L78" s="214"/>
      <c r="M78" s="216"/>
      <c r="N78" s="218"/>
      <c r="O78" s="266"/>
      <c r="P78" s="885"/>
      <c r="Q78" s="885"/>
      <c r="R78" s="372" t="str">
        <f>IF(L78="✓","経営","")</f>
        <v/>
      </c>
      <c r="S78" s="55"/>
      <c r="T78" s="57"/>
      <c r="U78" s="57"/>
      <c r="V78" s="57"/>
      <c r="W78" s="57"/>
      <c r="X78" s="57"/>
      <c r="Y78" s="57"/>
      <c r="Z78" s="57"/>
      <c r="AA78" s="57"/>
      <c r="AB78" s="57"/>
      <c r="AC78" s="57"/>
      <c r="AD78" s="57"/>
      <c r="AE78" s="57"/>
      <c r="AF78" s="57"/>
      <c r="AG78" s="66"/>
    </row>
    <row r="79" spans="2:33" s="48" customFormat="1" ht="48" customHeight="1" x14ac:dyDescent="0.2">
      <c r="B79" s="886">
        <v>24</v>
      </c>
      <c r="C79" s="887"/>
      <c r="D79" s="888"/>
      <c r="E79" s="889"/>
      <c r="F79" s="890"/>
      <c r="G79" s="890"/>
      <c r="H79" s="890"/>
      <c r="I79" s="891"/>
      <c r="J79" s="890"/>
      <c r="K79" s="211" t="s">
        <v>301</v>
      </c>
      <c r="L79" s="224"/>
      <c r="M79" s="225"/>
      <c r="N79" s="210"/>
      <c r="O79" s="265"/>
      <c r="P79" s="883"/>
      <c r="Q79" s="883"/>
      <c r="R79" s="372" t="str">
        <f>IF(L79="✓","熱","")</f>
        <v/>
      </c>
      <c r="S79" s="55"/>
      <c r="T79" s="57"/>
      <c r="U79" s="57"/>
      <c r="V79" s="57"/>
      <c r="W79" s="57"/>
      <c r="X79" s="57"/>
      <c r="Y79" s="57"/>
      <c r="Z79" s="57"/>
      <c r="AA79" s="57"/>
      <c r="AB79" s="57"/>
      <c r="AC79" s="57"/>
      <c r="AD79" s="57"/>
      <c r="AE79" s="57"/>
      <c r="AF79" s="57"/>
      <c r="AG79" s="66"/>
    </row>
    <row r="80" spans="2:33" s="48" customFormat="1" ht="48" customHeight="1" x14ac:dyDescent="0.2">
      <c r="B80" s="886"/>
      <c r="C80" s="887"/>
      <c r="D80" s="888"/>
      <c r="E80" s="889"/>
      <c r="F80" s="890"/>
      <c r="G80" s="890"/>
      <c r="H80" s="890"/>
      <c r="I80" s="891"/>
      <c r="J80" s="890"/>
      <c r="K80" s="211" t="s">
        <v>302</v>
      </c>
      <c r="L80" s="214"/>
      <c r="M80" s="216"/>
      <c r="N80" s="218"/>
      <c r="O80" s="266"/>
      <c r="P80" s="884"/>
      <c r="Q80" s="884"/>
      <c r="R80" s="372" t="str">
        <f>IF(L80="✓","電気","")</f>
        <v/>
      </c>
      <c r="S80" s="55"/>
      <c r="T80" s="57"/>
      <c r="U80" s="57"/>
      <c r="V80" s="57"/>
      <c r="W80" s="57"/>
      <c r="X80" s="57"/>
      <c r="Y80" s="57"/>
      <c r="Z80" s="57"/>
      <c r="AA80" s="57"/>
      <c r="AB80" s="57"/>
      <c r="AC80" s="57"/>
      <c r="AD80" s="57"/>
      <c r="AE80" s="57"/>
      <c r="AF80" s="57"/>
      <c r="AG80" s="66"/>
    </row>
    <row r="81" spans="2:33" s="48" customFormat="1" ht="48" customHeight="1" x14ac:dyDescent="0.2">
      <c r="B81" s="886"/>
      <c r="C81" s="887"/>
      <c r="D81" s="888"/>
      <c r="E81" s="889"/>
      <c r="F81" s="890"/>
      <c r="G81" s="890"/>
      <c r="H81" s="890"/>
      <c r="I81" s="891"/>
      <c r="J81" s="890"/>
      <c r="K81" s="211" t="s">
        <v>303</v>
      </c>
      <c r="L81" s="214"/>
      <c r="M81" s="216"/>
      <c r="N81" s="218"/>
      <c r="O81" s="266"/>
      <c r="P81" s="885"/>
      <c r="Q81" s="885"/>
      <c r="R81" s="372" t="str">
        <f>IF(L81="✓","経営","")</f>
        <v/>
      </c>
      <c r="S81" s="55"/>
      <c r="T81" s="57"/>
      <c r="U81" s="57"/>
      <c r="V81" s="57"/>
      <c r="W81" s="57"/>
      <c r="X81" s="57"/>
      <c r="Y81" s="57"/>
      <c r="Z81" s="57"/>
      <c r="AA81" s="57"/>
      <c r="AB81" s="57"/>
      <c r="AC81" s="57"/>
      <c r="AD81" s="57"/>
      <c r="AE81" s="57"/>
      <c r="AF81" s="57"/>
      <c r="AG81" s="66"/>
    </row>
    <row r="82" spans="2:33" s="48" customFormat="1" ht="48" customHeight="1" x14ac:dyDescent="0.2">
      <c r="B82" s="886">
        <v>25</v>
      </c>
      <c r="C82" s="887"/>
      <c r="D82" s="888"/>
      <c r="E82" s="889"/>
      <c r="F82" s="890"/>
      <c r="G82" s="890"/>
      <c r="H82" s="890"/>
      <c r="I82" s="891"/>
      <c r="J82" s="890"/>
      <c r="K82" s="211" t="s">
        <v>301</v>
      </c>
      <c r="L82" s="224"/>
      <c r="M82" s="225"/>
      <c r="N82" s="210"/>
      <c r="O82" s="265"/>
      <c r="P82" s="883"/>
      <c r="Q82" s="883"/>
      <c r="R82" s="372" t="str">
        <f>IF(L82="✓","熱","")</f>
        <v/>
      </c>
      <c r="S82" s="55"/>
      <c r="T82" s="57"/>
      <c r="U82" s="57"/>
      <c r="V82" s="57"/>
      <c r="W82" s="57"/>
      <c r="X82" s="57"/>
      <c r="Y82" s="57"/>
      <c r="Z82" s="57"/>
      <c r="AA82" s="57"/>
      <c r="AB82" s="57"/>
      <c r="AC82" s="57"/>
      <c r="AD82" s="57"/>
      <c r="AE82" s="57"/>
      <c r="AF82" s="57"/>
      <c r="AG82" s="66"/>
    </row>
    <row r="83" spans="2:33" s="48" customFormat="1" ht="48" customHeight="1" x14ac:dyDescent="0.2">
      <c r="B83" s="886"/>
      <c r="C83" s="887"/>
      <c r="D83" s="888"/>
      <c r="E83" s="889"/>
      <c r="F83" s="890"/>
      <c r="G83" s="890"/>
      <c r="H83" s="890"/>
      <c r="I83" s="891"/>
      <c r="J83" s="890"/>
      <c r="K83" s="211" t="s">
        <v>302</v>
      </c>
      <c r="L83" s="214"/>
      <c r="M83" s="216"/>
      <c r="N83" s="218"/>
      <c r="O83" s="266"/>
      <c r="P83" s="884"/>
      <c r="Q83" s="884"/>
      <c r="R83" s="372" t="str">
        <f>IF(L83="✓","電気","")</f>
        <v/>
      </c>
      <c r="S83" s="55"/>
      <c r="T83" s="57"/>
      <c r="U83" s="57"/>
      <c r="V83" s="57"/>
      <c r="W83" s="57"/>
      <c r="X83" s="57"/>
      <c r="Y83" s="57"/>
      <c r="Z83" s="57"/>
      <c r="AA83" s="57"/>
      <c r="AB83" s="57"/>
      <c r="AC83" s="57"/>
      <c r="AD83" s="57"/>
      <c r="AE83" s="57"/>
      <c r="AF83" s="57"/>
      <c r="AG83" s="66"/>
    </row>
    <row r="84" spans="2:33" s="48" customFormat="1" ht="48" customHeight="1" x14ac:dyDescent="0.2">
      <c r="B84" s="886"/>
      <c r="C84" s="887"/>
      <c r="D84" s="888"/>
      <c r="E84" s="889"/>
      <c r="F84" s="890"/>
      <c r="G84" s="890"/>
      <c r="H84" s="890"/>
      <c r="I84" s="891"/>
      <c r="J84" s="890"/>
      <c r="K84" s="211" t="s">
        <v>303</v>
      </c>
      <c r="L84" s="214"/>
      <c r="M84" s="216"/>
      <c r="N84" s="218"/>
      <c r="O84" s="266"/>
      <c r="P84" s="885"/>
      <c r="Q84" s="885"/>
      <c r="R84" s="372" t="str">
        <f>IF(L84="✓","経営","")</f>
        <v/>
      </c>
      <c r="S84" s="55"/>
      <c r="T84" s="57"/>
      <c r="U84" s="57"/>
      <c r="V84" s="57"/>
      <c r="W84" s="57"/>
      <c r="X84" s="57"/>
      <c r="Y84" s="57"/>
      <c r="Z84" s="57"/>
      <c r="AA84" s="57"/>
      <c r="AB84" s="57"/>
      <c r="AC84" s="57"/>
      <c r="AD84" s="57"/>
      <c r="AE84" s="57"/>
      <c r="AF84" s="57"/>
      <c r="AG84" s="66"/>
    </row>
    <row r="85" spans="2:33" s="48" customFormat="1" ht="48" customHeight="1" x14ac:dyDescent="0.2">
      <c r="B85" s="886">
        <v>26</v>
      </c>
      <c r="C85" s="887"/>
      <c r="D85" s="888"/>
      <c r="E85" s="889"/>
      <c r="F85" s="890"/>
      <c r="G85" s="890"/>
      <c r="H85" s="890"/>
      <c r="I85" s="891"/>
      <c r="J85" s="890"/>
      <c r="K85" s="211" t="s">
        <v>301</v>
      </c>
      <c r="L85" s="224"/>
      <c r="M85" s="225"/>
      <c r="N85" s="210"/>
      <c r="O85" s="265"/>
      <c r="P85" s="883"/>
      <c r="Q85" s="883"/>
      <c r="R85" s="372" t="str">
        <f>IF(L85="✓","熱","")</f>
        <v/>
      </c>
      <c r="S85" s="55"/>
      <c r="T85" s="57"/>
      <c r="U85" s="57"/>
      <c r="V85" s="57"/>
      <c r="W85" s="57"/>
      <c r="X85" s="57"/>
      <c r="Y85" s="57"/>
      <c r="Z85" s="57"/>
      <c r="AA85" s="57"/>
      <c r="AB85" s="57"/>
      <c r="AC85" s="57"/>
      <c r="AD85" s="57"/>
      <c r="AE85" s="57"/>
      <c r="AF85" s="57"/>
      <c r="AG85" s="66"/>
    </row>
    <row r="86" spans="2:33" s="48" customFormat="1" ht="48" customHeight="1" x14ac:dyDescent="0.2">
      <c r="B86" s="886"/>
      <c r="C86" s="887"/>
      <c r="D86" s="888"/>
      <c r="E86" s="889"/>
      <c r="F86" s="890"/>
      <c r="G86" s="890"/>
      <c r="H86" s="890"/>
      <c r="I86" s="891"/>
      <c r="J86" s="890"/>
      <c r="K86" s="211" t="s">
        <v>302</v>
      </c>
      <c r="L86" s="214"/>
      <c r="M86" s="216"/>
      <c r="N86" s="218"/>
      <c r="O86" s="266"/>
      <c r="P86" s="884"/>
      <c r="Q86" s="884"/>
      <c r="R86" s="372" t="str">
        <f>IF(L86="✓","電気","")</f>
        <v/>
      </c>
      <c r="S86" s="55"/>
      <c r="T86" s="57"/>
      <c r="U86" s="57"/>
      <c r="V86" s="57"/>
      <c r="W86" s="57"/>
      <c r="X86" s="57"/>
      <c r="Y86" s="57"/>
      <c r="Z86" s="57"/>
      <c r="AA86" s="57"/>
      <c r="AB86" s="57"/>
      <c r="AC86" s="57"/>
      <c r="AD86" s="57"/>
      <c r="AE86" s="57"/>
      <c r="AF86" s="57"/>
      <c r="AG86" s="66"/>
    </row>
    <row r="87" spans="2:33" s="48" customFormat="1" ht="48" customHeight="1" x14ac:dyDescent="0.2">
      <c r="B87" s="886"/>
      <c r="C87" s="887"/>
      <c r="D87" s="888"/>
      <c r="E87" s="889"/>
      <c r="F87" s="890"/>
      <c r="G87" s="890"/>
      <c r="H87" s="890"/>
      <c r="I87" s="891"/>
      <c r="J87" s="890"/>
      <c r="K87" s="211" t="s">
        <v>303</v>
      </c>
      <c r="L87" s="214"/>
      <c r="M87" s="216"/>
      <c r="N87" s="218"/>
      <c r="O87" s="266"/>
      <c r="P87" s="885"/>
      <c r="Q87" s="885"/>
      <c r="R87" s="372" t="str">
        <f>IF(L87="✓","経営","")</f>
        <v/>
      </c>
      <c r="S87" s="55"/>
      <c r="T87" s="57"/>
      <c r="U87" s="57"/>
      <c r="V87" s="57"/>
      <c r="W87" s="57"/>
      <c r="X87" s="57"/>
      <c r="Y87" s="57"/>
      <c r="Z87" s="57"/>
      <c r="AA87" s="57"/>
      <c r="AB87" s="57"/>
      <c r="AC87" s="57"/>
      <c r="AD87" s="57"/>
      <c r="AE87" s="57"/>
      <c r="AF87" s="57"/>
      <c r="AG87" s="66"/>
    </row>
    <row r="88" spans="2:33" s="48" customFormat="1" ht="48" customHeight="1" x14ac:dyDescent="0.2">
      <c r="B88" s="886">
        <v>27</v>
      </c>
      <c r="C88" s="887"/>
      <c r="D88" s="888"/>
      <c r="E88" s="889"/>
      <c r="F88" s="890"/>
      <c r="G88" s="890"/>
      <c r="H88" s="890"/>
      <c r="I88" s="891"/>
      <c r="J88" s="890"/>
      <c r="K88" s="211" t="s">
        <v>301</v>
      </c>
      <c r="L88" s="224"/>
      <c r="M88" s="225"/>
      <c r="N88" s="210"/>
      <c r="O88" s="265"/>
      <c r="P88" s="883"/>
      <c r="Q88" s="883"/>
      <c r="R88" s="372" t="str">
        <f>IF(L88="✓","熱","")</f>
        <v/>
      </c>
      <c r="S88" s="55"/>
      <c r="T88" s="57"/>
      <c r="U88" s="57"/>
      <c r="V88" s="57"/>
      <c r="W88" s="57"/>
      <c r="X88" s="57"/>
      <c r="Y88" s="57"/>
      <c r="Z88" s="57"/>
      <c r="AA88" s="57"/>
      <c r="AB88" s="57"/>
      <c r="AC88" s="57"/>
      <c r="AD88" s="57"/>
      <c r="AE88" s="57"/>
      <c r="AF88" s="57"/>
      <c r="AG88" s="66"/>
    </row>
    <row r="89" spans="2:33" s="48" customFormat="1" ht="48" customHeight="1" x14ac:dyDescent="0.2">
      <c r="B89" s="886"/>
      <c r="C89" s="887"/>
      <c r="D89" s="888"/>
      <c r="E89" s="889"/>
      <c r="F89" s="890"/>
      <c r="G89" s="890"/>
      <c r="H89" s="890"/>
      <c r="I89" s="891"/>
      <c r="J89" s="890"/>
      <c r="K89" s="211" t="s">
        <v>302</v>
      </c>
      <c r="L89" s="214"/>
      <c r="M89" s="216"/>
      <c r="N89" s="218"/>
      <c r="O89" s="266"/>
      <c r="P89" s="884"/>
      <c r="Q89" s="884"/>
      <c r="R89" s="372" t="str">
        <f>IF(L89="✓","電気","")</f>
        <v/>
      </c>
      <c r="S89" s="55"/>
      <c r="T89" s="57"/>
      <c r="U89" s="57"/>
      <c r="V89" s="57"/>
      <c r="W89" s="57"/>
      <c r="X89" s="57"/>
      <c r="Y89" s="57"/>
      <c r="Z89" s="57"/>
      <c r="AA89" s="57"/>
      <c r="AB89" s="57"/>
      <c r="AC89" s="57"/>
      <c r="AD89" s="57"/>
      <c r="AE89" s="57"/>
      <c r="AF89" s="57"/>
      <c r="AG89" s="66"/>
    </row>
    <row r="90" spans="2:33" s="48" customFormat="1" ht="48" customHeight="1" x14ac:dyDescent="0.2">
      <c r="B90" s="886"/>
      <c r="C90" s="887"/>
      <c r="D90" s="888"/>
      <c r="E90" s="889"/>
      <c r="F90" s="890"/>
      <c r="G90" s="890"/>
      <c r="H90" s="890"/>
      <c r="I90" s="891"/>
      <c r="J90" s="890"/>
      <c r="K90" s="211" t="s">
        <v>303</v>
      </c>
      <c r="L90" s="214"/>
      <c r="M90" s="216"/>
      <c r="N90" s="218"/>
      <c r="O90" s="266"/>
      <c r="P90" s="885"/>
      <c r="Q90" s="885"/>
      <c r="R90" s="372" t="str">
        <f>IF(L90="✓","経営","")</f>
        <v/>
      </c>
      <c r="S90" s="55"/>
      <c r="T90" s="57"/>
      <c r="U90" s="57"/>
      <c r="V90" s="57"/>
      <c r="W90" s="57"/>
      <c r="X90" s="57"/>
      <c r="Y90" s="57"/>
      <c r="Z90" s="57"/>
      <c r="AA90" s="57"/>
      <c r="AB90" s="57"/>
      <c r="AC90" s="57"/>
      <c r="AD90" s="57"/>
      <c r="AE90" s="57"/>
      <c r="AF90" s="57"/>
      <c r="AG90" s="66"/>
    </row>
    <row r="91" spans="2:33" s="48" customFormat="1" ht="48" customHeight="1" x14ac:dyDescent="0.2">
      <c r="B91" s="886">
        <v>28</v>
      </c>
      <c r="C91" s="887"/>
      <c r="D91" s="888"/>
      <c r="E91" s="889"/>
      <c r="F91" s="890"/>
      <c r="G91" s="890"/>
      <c r="H91" s="890"/>
      <c r="I91" s="891"/>
      <c r="J91" s="890"/>
      <c r="K91" s="211" t="s">
        <v>301</v>
      </c>
      <c r="L91" s="224"/>
      <c r="M91" s="225"/>
      <c r="N91" s="210"/>
      <c r="O91" s="265"/>
      <c r="P91" s="883"/>
      <c r="Q91" s="883"/>
      <c r="R91" s="372" t="str">
        <f>IF(L91="✓","熱","")</f>
        <v/>
      </c>
      <c r="S91" s="55"/>
      <c r="T91" s="57"/>
      <c r="U91" s="57"/>
      <c r="V91" s="57"/>
      <c r="W91" s="57"/>
      <c r="X91" s="57"/>
      <c r="Y91" s="57"/>
      <c r="Z91" s="57"/>
      <c r="AA91" s="57"/>
      <c r="AB91" s="57"/>
      <c r="AC91" s="57"/>
      <c r="AD91" s="57"/>
      <c r="AE91" s="57"/>
      <c r="AF91" s="57"/>
      <c r="AG91" s="66"/>
    </row>
    <row r="92" spans="2:33" s="48" customFormat="1" ht="48" customHeight="1" x14ac:dyDescent="0.2">
      <c r="B92" s="886"/>
      <c r="C92" s="887"/>
      <c r="D92" s="888"/>
      <c r="E92" s="889"/>
      <c r="F92" s="890"/>
      <c r="G92" s="890"/>
      <c r="H92" s="890"/>
      <c r="I92" s="891"/>
      <c r="J92" s="890"/>
      <c r="K92" s="211" t="s">
        <v>302</v>
      </c>
      <c r="L92" s="214"/>
      <c r="M92" s="216"/>
      <c r="N92" s="218"/>
      <c r="O92" s="266"/>
      <c r="P92" s="884"/>
      <c r="Q92" s="884"/>
      <c r="R92" s="372" t="str">
        <f>IF(L92="✓","電気","")</f>
        <v/>
      </c>
      <c r="S92" s="55"/>
      <c r="T92" s="57"/>
      <c r="U92" s="57"/>
      <c r="V92" s="57"/>
      <c r="W92" s="57"/>
      <c r="X92" s="57"/>
      <c r="Y92" s="57"/>
      <c r="Z92" s="57"/>
      <c r="AA92" s="57"/>
      <c r="AB92" s="57"/>
      <c r="AC92" s="57"/>
      <c r="AD92" s="57"/>
      <c r="AE92" s="57"/>
      <c r="AF92" s="57"/>
      <c r="AG92" s="66"/>
    </row>
    <row r="93" spans="2:33" s="48" customFormat="1" ht="48" customHeight="1" x14ac:dyDescent="0.2">
      <c r="B93" s="886"/>
      <c r="C93" s="887"/>
      <c r="D93" s="888"/>
      <c r="E93" s="889"/>
      <c r="F93" s="890"/>
      <c r="G93" s="890"/>
      <c r="H93" s="890"/>
      <c r="I93" s="891"/>
      <c r="J93" s="890"/>
      <c r="K93" s="211" t="s">
        <v>303</v>
      </c>
      <c r="L93" s="214"/>
      <c r="M93" s="216"/>
      <c r="N93" s="218"/>
      <c r="O93" s="266"/>
      <c r="P93" s="885"/>
      <c r="Q93" s="885"/>
      <c r="R93" s="372" t="str">
        <f>IF(L93="✓","経営","")</f>
        <v/>
      </c>
      <c r="S93" s="55"/>
      <c r="T93" s="57"/>
      <c r="U93" s="57"/>
      <c r="V93" s="57"/>
      <c r="W93" s="57"/>
      <c r="X93" s="57"/>
      <c r="Y93" s="57"/>
      <c r="Z93" s="57"/>
      <c r="AA93" s="57"/>
      <c r="AB93" s="57"/>
      <c r="AC93" s="57"/>
      <c r="AD93" s="57"/>
      <c r="AE93" s="57"/>
      <c r="AF93" s="57"/>
      <c r="AG93" s="66"/>
    </row>
    <row r="94" spans="2:33" s="48" customFormat="1" ht="48" customHeight="1" x14ac:dyDescent="0.2">
      <c r="B94" s="886">
        <v>29</v>
      </c>
      <c r="C94" s="887"/>
      <c r="D94" s="888"/>
      <c r="E94" s="889"/>
      <c r="F94" s="890"/>
      <c r="G94" s="890"/>
      <c r="H94" s="890"/>
      <c r="I94" s="891"/>
      <c r="J94" s="890"/>
      <c r="K94" s="211" t="s">
        <v>301</v>
      </c>
      <c r="L94" s="224"/>
      <c r="M94" s="225"/>
      <c r="N94" s="210"/>
      <c r="O94" s="265"/>
      <c r="P94" s="883"/>
      <c r="Q94" s="883"/>
      <c r="R94" s="372" t="str">
        <f>IF(L94="✓","熱","")</f>
        <v/>
      </c>
      <c r="S94" s="55"/>
      <c r="T94" s="57"/>
      <c r="U94" s="57"/>
      <c r="V94" s="57"/>
      <c r="W94" s="57"/>
      <c r="X94" s="57"/>
      <c r="Y94" s="57"/>
      <c r="Z94" s="57"/>
      <c r="AA94" s="57"/>
      <c r="AB94" s="57"/>
      <c r="AC94" s="57"/>
      <c r="AD94" s="57"/>
      <c r="AE94" s="57"/>
      <c r="AF94" s="57"/>
      <c r="AG94" s="66"/>
    </row>
    <row r="95" spans="2:33" s="48" customFormat="1" ht="48" customHeight="1" x14ac:dyDescent="0.2">
      <c r="B95" s="886"/>
      <c r="C95" s="887"/>
      <c r="D95" s="888"/>
      <c r="E95" s="889"/>
      <c r="F95" s="890"/>
      <c r="G95" s="890"/>
      <c r="H95" s="890"/>
      <c r="I95" s="891"/>
      <c r="J95" s="890"/>
      <c r="K95" s="211" t="s">
        <v>302</v>
      </c>
      <c r="L95" s="214"/>
      <c r="M95" s="216"/>
      <c r="N95" s="218"/>
      <c r="O95" s="266"/>
      <c r="P95" s="884"/>
      <c r="Q95" s="884"/>
      <c r="R95" s="372" t="str">
        <f>IF(L95="✓","電気","")</f>
        <v/>
      </c>
      <c r="S95" s="55"/>
      <c r="T95" s="57"/>
      <c r="U95" s="57"/>
      <c r="V95" s="57"/>
      <c r="W95" s="57"/>
      <c r="X95" s="57"/>
      <c r="Y95" s="57"/>
      <c r="Z95" s="57"/>
      <c r="AA95" s="57"/>
      <c r="AB95" s="57"/>
      <c r="AC95" s="57"/>
      <c r="AD95" s="57"/>
      <c r="AE95" s="57"/>
      <c r="AF95" s="57"/>
      <c r="AG95" s="66"/>
    </row>
    <row r="96" spans="2:33" s="48" customFormat="1" ht="48" customHeight="1" x14ac:dyDescent="0.2">
      <c r="B96" s="886"/>
      <c r="C96" s="887"/>
      <c r="D96" s="888"/>
      <c r="E96" s="889"/>
      <c r="F96" s="890"/>
      <c r="G96" s="890"/>
      <c r="H96" s="890"/>
      <c r="I96" s="891"/>
      <c r="J96" s="890"/>
      <c r="K96" s="211" t="s">
        <v>303</v>
      </c>
      <c r="L96" s="214"/>
      <c r="M96" s="216"/>
      <c r="N96" s="218"/>
      <c r="O96" s="266"/>
      <c r="P96" s="885"/>
      <c r="Q96" s="885"/>
      <c r="R96" s="372" t="str">
        <f>IF(L96="✓","経営","")</f>
        <v/>
      </c>
      <c r="S96" s="55"/>
      <c r="T96" s="57"/>
      <c r="U96" s="57"/>
      <c r="V96" s="57"/>
      <c r="W96" s="57"/>
      <c r="X96" s="57"/>
      <c r="Y96" s="57"/>
      <c r="Z96" s="57"/>
      <c r="AA96" s="57"/>
      <c r="AB96" s="57"/>
      <c r="AC96" s="57"/>
      <c r="AD96" s="57"/>
      <c r="AE96" s="57"/>
      <c r="AF96" s="57"/>
      <c r="AG96" s="66"/>
    </row>
    <row r="97" spans="2:33" s="48" customFormat="1" ht="48" customHeight="1" x14ac:dyDescent="0.2">
      <c r="B97" s="886">
        <v>30</v>
      </c>
      <c r="C97" s="887"/>
      <c r="D97" s="888"/>
      <c r="E97" s="889"/>
      <c r="F97" s="890"/>
      <c r="G97" s="890"/>
      <c r="H97" s="890"/>
      <c r="I97" s="891"/>
      <c r="J97" s="890"/>
      <c r="K97" s="211" t="s">
        <v>301</v>
      </c>
      <c r="L97" s="224"/>
      <c r="M97" s="225"/>
      <c r="N97" s="210"/>
      <c r="O97" s="265"/>
      <c r="P97" s="883"/>
      <c r="Q97" s="883"/>
      <c r="R97" s="372" t="str">
        <f>IF(L97="✓","熱","")</f>
        <v/>
      </c>
      <c r="S97" s="55"/>
      <c r="T97" s="57"/>
      <c r="U97" s="57"/>
      <c r="V97" s="57"/>
      <c r="W97" s="57"/>
      <c r="X97" s="57"/>
      <c r="Y97" s="57"/>
      <c r="Z97" s="57"/>
      <c r="AA97" s="57"/>
      <c r="AB97" s="57"/>
      <c r="AC97" s="57"/>
      <c r="AD97" s="57"/>
      <c r="AE97" s="57"/>
      <c r="AF97" s="57"/>
      <c r="AG97" s="66"/>
    </row>
    <row r="98" spans="2:33" s="48" customFormat="1" ht="48" customHeight="1" x14ac:dyDescent="0.2">
      <c r="B98" s="886"/>
      <c r="C98" s="887"/>
      <c r="D98" s="888"/>
      <c r="E98" s="889"/>
      <c r="F98" s="890"/>
      <c r="G98" s="890"/>
      <c r="H98" s="890"/>
      <c r="I98" s="891"/>
      <c r="J98" s="890"/>
      <c r="K98" s="211" t="s">
        <v>302</v>
      </c>
      <c r="L98" s="214"/>
      <c r="M98" s="216"/>
      <c r="N98" s="218"/>
      <c r="O98" s="266"/>
      <c r="P98" s="884"/>
      <c r="Q98" s="884"/>
      <c r="R98" s="372" t="str">
        <f>IF(L98="✓","電気","")</f>
        <v/>
      </c>
      <c r="S98" s="55"/>
      <c r="T98" s="57"/>
      <c r="U98" s="57"/>
      <c r="V98" s="57"/>
      <c r="W98" s="57"/>
      <c r="X98" s="57"/>
      <c r="Y98" s="57"/>
      <c r="Z98" s="57"/>
      <c r="AA98" s="57"/>
      <c r="AB98" s="57"/>
      <c r="AC98" s="57"/>
      <c r="AD98" s="57"/>
      <c r="AE98" s="57"/>
      <c r="AF98" s="57"/>
      <c r="AG98" s="66"/>
    </row>
    <row r="99" spans="2:33" s="48" customFormat="1" ht="48" customHeight="1" x14ac:dyDescent="0.2">
      <c r="B99" s="886"/>
      <c r="C99" s="887"/>
      <c r="D99" s="888"/>
      <c r="E99" s="889"/>
      <c r="F99" s="890"/>
      <c r="G99" s="890"/>
      <c r="H99" s="890"/>
      <c r="I99" s="891"/>
      <c r="J99" s="890"/>
      <c r="K99" s="211" t="s">
        <v>303</v>
      </c>
      <c r="L99" s="214"/>
      <c r="M99" s="216"/>
      <c r="N99" s="218"/>
      <c r="O99" s="266"/>
      <c r="P99" s="885"/>
      <c r="Q99" s="885"/>
      <c r="R99" s="372" t="str">
        <f>IF(L99="✓","経営","")</f>
        <v/>
      </c>
      <c r="S99" s="55"/>
      <c r="T99" s="57"/>
      <c r="U99" s="57"/>
      <c r="V99" s="57"/>
      <c r="W99" s="57"/>
      <c r="X99" s="57"/>
      <c r="Y99" s="57"/>
      <c r="Z99" s="57"/>
      <c r="AA99" s="57"/>
      <c r="AB99" s="57"/>
      <c r="AC99" s="57"/>
      <c r="AD99" s="57"/>
      <c r="AE99" s="57"/>
      <c r="AF99" s="57"/>
      <c r="AG99" s="66"/>
    </row>
    <row r="100" spans="2:33" s="48" customFormat="1" ht="48" customHeight="1" x14ac:dyDescent="0.2">
      <c r="B100" s="886">
        <v>31</v>
      </c>
      <c r="C100" s="887"/>
      <c r="D100" s="888"/>
      <c r="E100" s="889"/>
      <c r="F100" s="890"/>
      <c r="G100" s="890"/>
      <c r="H100" s="890"/>
      <c r="I100" s="891"/>
      <c r="J100" s="890"/>
      <c r="K100" s="211" t="s">
        <v>301</v>
      </c>
      <c r="L100" s="224"/>
      <c r="M100" s="225"/>
      <c r="N100" s="210"/>
      <c r="O100" s="265"/>
      <c r="P100" s="883"/>
      <c r="Q100" s="883"/>
      <c r="R100" s="372" t="str">
        <f>IF(L100="✓","熱","")</f>
        <v/>
      </c>
      <c r="S100" s="55"/>
      <c r="T100" s="57"/>
      <c r="U100" s="57"/>
      <c r="V100" s="57"/>
      <c r="W100" s="57"/>
      <c r="X100" s="57"/>
      <c r="Y100" s="57"/>
      <c r="Z100" s="57"/>
      <c r="AA100" s="57"/>
      <c r="AB100" s="57"/>
      <c r="AC100" s="57"/>
      <c r="AD100" s="57"/>
      <c r="AE100" s="57"/>
      <c r="AF100" s="57"/>
      <c r="AG100" s="66"/>
    </row>
    <row r="101" spans="2:33" s="48" customFormat="1" ht="48" customHeight="1" x14ac:dyDescent="0.2">
      <c r="B101" s="886"/>
      <c r="C101" s="887"/>
      <c r="D101" s="888"/>
      <c r="E101" s="889"/>
      <c r="F101" s="890"/>
      <c r="G101" s="890"/>
      <c r="H101" s="890"/>
      <c r="I101" s="891"/>
      <c r="J101" s="890"/>
      <c r="K101" s="211" t="s">
        <v>302</v>
      </c>
      <c r="L101" s="214"/>
      <c r="M101" s="216"/>
      <c r="N101" s="218"/>
      <c r="O101" s="266"/>
      <c r="P101" s="884"/>
      <c r="Q101" s="884"/>
      <c r="R101" s="372" t="str">
        <f>IF(L101="✓","電気","")</f>
        <v/>
      </c>
      <c r="S101" s="55"/>
      <c r="T101" s="57"/>
      <c r="U101" s="57"/>
      <c r="V101" s="57"/>
      <c r="W101" s="57"/>
      <c r="X101" s="57"/>
      <c r="Y101" s="57"/>
      <c r="Z101" s="57"/>
      <c r="AA101" s="57"/>
      <c r="AB101" s="57"/>
      <c r="AC101" s="57"/>
      <c r="AD101" s="57"/>
      <c r="AE101" s="57"/>
      <c r="AF101" s="57"/>
      <c r="AG101" s="66"/>
    </row>
    <row r="102" spans="2:33" s="48" customFormat="1" ht="48" customHeight="1" x14ac:dyDescent="0.2">
      <c r="B102" s="886"/>
      <c r="C102" s="887"/>
      <c r="D102" s="888"/>
      <c r="E102" s="889"/>
      <c r="F102" s="890"/>
      <c r="G102" s="890"/>
      <c r="H102" s="890"/>
      <c r="I102" s="891"/>
      <c r="J102" s="890"/>
      <c r="K102" s="211" t="s">
        <v>303</v>
      </c>
      <c r="L102" s="214"/>
      <c r="M102" s="216"/>
      <c r="N102" s="218"/>
      <c r="O102" s="266"/>
      <c r="P102" s="885"/>
      <c r="Q102" s="885"/>
      <c r="R102" s="372" t="str">
        <f>IF(L102="✓","経営","")</f>
        <v/>
      </c>
      <c r="S102" s="55"/>
      <c r="T102" s="57"/>
      <c r="U102" s="57"/>
      <c r="V102" s="57"/>
      <c r="W102" s="57"/>
      <c r="X102" s="57"/>
      <c r="Y102" s="57"/>
      <c r="Z102" s="57"/>
      <c r="AA102" s="57"/>
      <c r="AB102" s="57"/>
      <c r="AC102" s="57"/>
      <c r="AD102" s="57"/>
      <c r="AE102" s="57"/>
      <c r="AF102" s="57"/>
      <c r="AG102" s="66"/>
    </row>
    <row r="103" spans="2:33" s="48" customFormat="1" ht="48" customHeight="1" x14ac:dyDescent="0.2">
      <c r="B103" s="886">
        <v>32</v>
      </c>
      <c r="C103" s="887"/>
      <c r="D103" s="888"/>
      <c r="E103" s="889"/>
      <c r="F103" s="890"/>
      <c r="G103" s="890"/>
      <c r="H103" s="890"/>
      <c r="I103" s="891"/>
      <c r="J103" s="890"/>
      <c r="K103" s="211" t="s">
        <v>301</v>
      </c>
      <c r="L103" s="224"/>
      <c r="M103" s="225"/>
      <c r="N103" s="210"/>
      <c r="O103" s="265"/>
      <c r="P103" s="883"/>
      <c r="Q103" s="883"/>
      <c r="R103" s="372" t="str">
        <f>IF(L103="✓","熱","")</f>
        <v/>
      </c>
      <c r="S103" s="55"/>
      <c r="T103" s="57"/>
      <c r="U103" s="57"/>
      <c r="V103" s="57"/>
      <c r="W103" s="57"/>
      <c r="X103" s="57"/>
      <c r="Y103" s="57"/>
      <c r="Z103" s="57"/>
      <c r="AA103" s="57"/>
      <c r="AB103" s="57"/>
      <c r="AC103" s="57"/>
      <c r="AD103" s="57"/>
      <c r="AE103" s="57"/>
      <c r="AF103" s="57"/>
      <c r="AG103" s="66"/>
    </row>
    <row r="104" spans="2:33" s="48" customFormat="1" ht="48" customHeight="1" x14ac:dyDescent="0.2">
      <c r="B104" s="886"/>
      <c r="C104" s="887"/>
      <c r="D104" s="888"/>
      <c r="E104" s="889"/>
      <c r="F104" s="890"/>
      <c r="G104" s="890"/>
      <c r="H104" s="890"/>
      <c r="I104" s="891"/>
      <c r="J104" s="890"/>
      <c r="K104" s="211" t="s">
        <v>302</v>
      </c>
      <c r="L104" s="214"/>
      <c r="M104" s="216"/>
      <c r="N104" s="218"/>
      <c r="O104" s="266"/>
      <c r="P104" s="884"/>
      <c r="Q104" s="884"/>
      <c r="R104" s="372" t="str">
        <f>IF(L104="✓","電気","")</f>
        <v/>
      </c>
      <c r="S104" s="55"/>
      <c r="T104" s="57"/>
      <c r="U104" s="57"/>
      <c r="V104" s="57"/>
      <c r="W104" s="57"/>
      <c r="X104" s="57"/>
      <c r="Y104" s="57"/>
      <c r="Z104" s="57"/>
      <c r="AA104" s="57"/>
      <c r="AB104" s="57"/>
      <c r="AC104" s="57"/>
      <c r="AD104" s="57"/>
      <c r="AE104" s="57"/>
      <c r="AF104" s="57"/>
      <c r="AG104" s="66"/>
    </row>
    <row r="105" spans="2:33" s="48" customFormat="1" ht="48" customHeight="1" x14ac:dyDescent="0.2">
      <c r="B105" s="886"/>
      <c r="C105" s="887"/>
      <c r="D105" s="888"/>
      <c r="E105" s="889"/>
      <c r="F105" s="890"/>
      <c r="G105" s="890"/>
      <c r="H105" s="890"/>
      <c r="I105" s="891"/>
      <c r="J105" s="890"/>
      <c r="K105" s="211" t="s">
        <v>303</v>
      </c>
      <c r="L105" s="214"/>
      <c r="M105" s="216"/>
      <c r="N105" s="218"/>
      <c r="O105" s="266"/>
      <c r="P105" s="885"/>
      <c r="Q105" s="885"/>
      <c r="R105" s="372" t="str">
        <f>IF(L105="✓","経営","")</f>
        <v/>
      </c>
      <c r="S105" s="55"/>
      <c r="T105" s="57"/>
      <c r="U105" s="57"/>
      <c r="V105" s="57"/>
      <c r="W105" s="57"/>
      <c r="X105" s="57"/>
      <c r="Y105" s="57"/>
      <c r="Z105" s="57"/>
      <c r="AA105" s="57"/>
      <c r="AB105" s="57"/>
      <c r="AC105" s="57"/>
      <c r="AD105" s="57"/>
      <c r="AE105" s="57"/>
      <c r="AF105" s="57"/>
      <c r="AG105" s="66"/>
    </row>
    <row r="106" spans="2:33" s="48" customFormat="1" ht="48" customHeight="1" x14ac:dyDescent="0.2">
      <c r="B106" s="886">
        <v>33</v>
      </c>
      <c r="C106" s="887"/>
      <c r="D106" s="888"/>
      <c r="E106" s="889"/>
      <c r="F106" s="890"/>
      <c r="G106" s="890"/>
      <c r="H106" s="890"/>
      <c r="I106" s="891"/>
      <c r="J106" s="890"/>
      <c r="K106" s="211" t="s">
        <v>301</v>
      </c>
      <c r="L106" s="224"/>
      <c r="M106" s="225"/>
      <c r="N106" s="210"/>
      <c r="O106" s="265"/>
      <c r="P106" s="883"/>
      <c r="Q106" s="883"/>
      <c r="R106" s="372" t="str">
        <f>IF(L106="✓","熱","")</f>
        <v/>
      </c>
      <c r="S106" s="55"/>
      <c r="T106" s="57"/>
      <c r="U106" s="57"/>
      <c r="V106" s="57"/>
      <c r="W106" s="57"/>
      <c r="X106" s="57"/>
      <c r="Y106" s="57"/>
      <c r="Z106" s="57"/>
      <c r="AA106" s="57"/>
      <c r="AB106" s="57"/>
      <c r="AC106" s="57"/>
      <c r="AD106" s="57"/>
      <c r="AE106" s="57"/>
      <c r="AF106" s="57"/>
      <c r="AG106" s="66"/>
    </row>
    <row r="107" spans="2:33" s="48" customFormat="1" ht="48" customHeight="1" x14ac:dyDescent="0.2">
      <c r="B107" s="886"/>
      <c r="C107" s="887"/>
      <c r="D107" s="888"/>
      <c r="E107" s="889"/>
      <c r="F107" s="890"/>
      <c r="G107" s="890"/>
      <c r="H107" s="890"/>
      <c r="I107" s="891"/>
      <c r="J107" s="890"/>
      <c r="K107" s="211" t="s">
        <v>302</v>
      </c>
      <c r="L107" s="214"/>
      <c r="M107" s="216"/>
      <c r="N107" s="218"/>
      <c r="O107" s="266"/>
      <c r="P107" s="884"/>
      <c r="Q107" s="884"/>
      <c r="R107" s="372" t="str">
        <f>IF(L107="✓","電気","")</f>
        <v/>
      </c>
      <c r="S107" s="55"/>
      <c r="T107" s="57"/>
      <c r="U107" s="57"/>
      <c r="V107" s="57"/>
      <c r="W107" s="57"/>
      <c r="X107" s="57"/>
      <c r="Y107" s="57"/>
      <c r="Z107" s="57"/>
      <c r="AA107" s="57"/>
      <c r="AB107" s="57"/>
      <c r="AC107" s="57"/>
      <c r="AD107" s="57"/>
      <c r="AE107" s="57"/>
      <c r="AF107" s="57"/>
      <c r="AG107" s="66"/>
    </row>
    <row r="108" spans="2:33" s="48" customFormat="1" ht="48" customHeight="1" x14ac:dyDescent="0.2">
      <c r="B108" s="886"/>
      <c r="C108" s="887"/>
      <c r="D108" s="888"/>
      <c r="E108" s="889"/>
      <c r="F108" s="890"/>
      <c r="G108" s="890"/>
      <c r="H108" s="890"/>
      <c r="I108" s="891"/>
      <c r="J108" s="890"/>
      <c r="K108" s="211" t="s">
        <v>303</v>
      </c>
      <c r="L108" s="214"/>
      <c r="M108" s="216"/>
      <c r="N108" s="218"/>
      <c r="O108" s="266"/>
      <c r="P108" s="885"/>
      <c r="Q108" s="885"/>
      <c r="R108" s="372" t="str">
        <f>IF(L108="✓","経営","")</f>
        <v/>
      </c>
      <c r="S108" s="55"/>
      <c r="T108" s="57"/>
      <c r="U108" s="57"/>
      <c r="V108" s="57"/>
      <c r="W108" s="57"/>
      <c r="X108" s="57"/>
      <c r="Y108" s="57"/>
      <c r="Z108" s="57"/>
      <c r="AA108" s="57"/>
      <c r="AB108" s="57"/>
      <c r="AC108" s="57"/>
      <c r="AD108" s="57"/>
      <c r="AE108" s="57"/>
      <c r="AF108" s="57"/>
      <c r="AG108" s="66"/>
    </row>
    <row r="109" spans="2:33" s="48" customFormat="1" ht="48" customHeight="1" x14ac:dyDescent="0.2">
      <c r="B109" s="886">
        <v>34</v>
      </c>
      <c r="C109" s="887"/>
      <c r="D109" s="888"/>
      <c r="E109" s="889"/>
      <c r="F109" s="890"/>
      <c r="G109" s="890"/>
      <c r="H109" s="890"/>
      <c r="I109" s="891"/>
      <c r="J109" s="890"/>
      <c r="K109" s="211" t="s">
        <v>301</v>
      </c>
      <c r="L109" s="224"/>
      <c r="M109" s="225"/>
      <c r="N109" s="210"/>
      <c r="O109" s="265"/>
      <c r="P109" s="883"/>
      <c r="Q109" s="883"/>
      <c r="R109" s="372" t="str">
        <f>IF(L109="✓","熱","")</f>
        <v/>
      </c>
      <c r="S109" s="55"/>
      <c r="T109" s="57"/>
      <c r="U109" s="57"/>
      <c r="V109" s="57"/>
      <c r="W109" s="57"/>
      <c r="X109" s="57"/>
      <c r="Y109" s="57"/>
      <c r="Z109" s="57"/>
      <c r="AA109" s="57"/>
      <c r="AB109" s="57"/>
      <c r="AC109" s="57"/>
      <c r="AD109" s="57"/>
      <c r="AE109" s="57"/>
      <c r="AF109" s="57"/>
      <c r="AG109" s="66"/>
    </row>
    <row r="110" spans="2:33" s="48" customFormat="1" ht="48" customHeight="1" x14ac:dyDescent="0.2">
      <c r="B110" s="886"/>
      <c r="C110" s="887"/>
      <c r="D110" s="888"/>
      <c r="E110" s="889"/>
      <c r="F110" s="890"/>
      <c r="G110" s="890"/>
      <c r="H110" s="890"/>
      <c r="I110" s="891"/>
      <c r="J110" s="890"/>
      <c r="K110" s="211" t="s">
        <v>302</v>
      </c>
      <c r="L110" s="214"/>
      <c r="M110" s="216"/>
      <c r="N110" s="218"/>
      <c r="O110" s="266"/>
      <c r="P110" s="884"/>
      <c r="Q110" s="884"/>
      <c r="R110" s="372" t="str">
        <f>IF(L110="✓","電気","")</f>
        <v/>
      </c>
      <c r="S110" s="55"/>
      <c r="T110" s="57"/>
      <c r="U110" s="57"/>
      <c r="V110" s="57"/>
      <c r="W110" s="57"/>
      <c r="X110" s="57"/>
      <c r="Y110" s="57"/>
      <c r="Z110" s="57"/>
      <c r="AA110" s="57"/>
      <c r="AB110" s="57"/>
      <c r="AC110" s="57"/>
      <c r="AD110" s="57"/>
      <c r="AE110" s="57"/>
      <c r="AF110" s="57"/>
      <c r="AG110" s="66"/>
    </row>
    <row r="111" spans="2:33" s="48" customFormat="1" ht="48" customHeight="1" x14ac:dyDescent="0.2">
      <c r="B111" s="886"/>
      <c r="C111" s="887"/>
      <c r="D111" s="888"/>
      <c r="E111" s="889"/>
      <c r="F111" s="890"/>
      <c r="G111" s="890"/>
      <c r="H111" s="890"/>
      <c r="I111" s="891"/>
      <c r="J111" s="890"/>
      <c r="K111" s="211" t="s">
        <v>303</v>
      </c>
      <c r="L111" s="214"/>
      <c r="M111" s="216"/>
      <c r="N111" s="218"/>
      <c r="O111" s="266"/>
      <c r="P111" s="885"/>
      <c r="Q111" s="885"/>
      <c r="R111" s="372" t="str">
        <f>IF(L111="✓","経営","")</f>
        <v/>
      </c>
      <c r="S111" s="55"/>
      <c r="T111" s="57"/>
      <c r="U111" s="57"/>
      <c r="V111" s="57"/>
      <c r="W111" s="57"/>
      <c r="X111" s="57"/>
      <c r="Y111" s="57"/>
      <c r="Z111" s="57"/>
      <c r="AA111" s="57"/>
      <c r="AB111" s="57"/>
      <c r="AC111" s="57"/>
      <c r="AD111" s="57"/>
      <c r="AE111" s="57"/>
      <c r="AF111" s="57"/>
      <c r="AG111" s="66"/>
    </row>
    <row r="112" spans="2:33" s="48" customFormat="1" ht="48" customHeight="1" x14ac:dyDescent="0.2">
      <c r="B112" s="886">
        <v>35</v>
      </c>
      <c r="C112" s="887"/>
      <c r="D112" s="888"/>
      <c r="E112" s="889"/>
      <c r="F112" s="890"/>
      <c r="G112" s="890"/>
      <c r="H112" s="890"/>
      <c r="I112" s="891"/>
      <c r="J112" s="890"/>
      <c r="K112" s="211" t="s">
        <v>301</v>
      </c>
      <c r="L112" s="224"/>
      <c r="M112" s="225"/>
      <c r="N112" s="210"/>
      <c r="O112" s="265"/>
      <c r="P112" s="883"/>
      <c r="Q112" s="883"/>
      <c r="R112" s="372" t="str">
        <f>IF(L112="✓","熱","")</f>
        <v/>
      </c>
      <c r="S112" s="55"/>
      <c r="T112" s="57"/>
      <c r="U112" s="57"/>
      <c r="V112" s="57"/>
      <c r="W112" s="57"/>
      <c r="X112" s="57"/>
      <c r="Y112" s="57"/>
      <c r="Z112" s="57"/>
      <c r="AA112" s="57"/>
      <c r="AB112" s="57"/>
      <c r="AC112" s="57"/>
      <c r="AD112" s="57"/>
      <c r="AE112" s="57"/>
      <c r="AF112" s="57"/>
      <c r="AG112" s="66"/>
    </row>
    <row r="113" spans="2:33" s="48" customFormat="1" ht="48" customHeight="1" x14ac:dyDescent="0.2">
      <c r="B113" s="886"/>
      <c r="C113" s="887"/>
      <c r="D113" s="888"/>
      <c r="E113" s="889"/>
      <c r="F113" s="890"/>
      <c r="G113" s="890"/>
      <c r="H113" s="890"/>
      <c r="I113" s="891"/>
      <c r="J113" s="890"/>
      <c r="K113" s="211" t="s">
        <v>302</v>
      </c>
      <c r="L113" s="214"/>
      <c r="M113" s="216"/>
      <c r="N113" s="218"/>
      <c r="O113" s="266"/>
      <c r="P113" s="884"/>
      <c r="Q113" s="884"/>
      <c r="R113" s="372" t="str">
        <f>IF(L113="✓","電気","")</f>
        <v/>
      </c>
      <c r="S113" s="55"/>
      <c r="T113" s="57"/>
      <c r="U113" s="57"/>
      <c r="V113" s="57"/>
      <c r="W113" s="57"/>
      <c r="X113" s="57"/>
      <c r="Y113" s="57"/>
      <c r="Z113" s="57"/>
      <c r="AA113" s="57"/>
      <c r="AB113" s="57"/>
      <c r="AC113" s="57"/>
      <c r="AD113" s="57"/>
      <c r="AE113" s="57"/>
      <c r="AF113" s="57"/>
      <c r="AG113" s="66"/>
    </row>
    <row r="114" spans="2:33" s="48" customFormat="1" ht="48" customHeight="1" x14ac:dyDescent="0.2">
      <c r="B114" s="886"/>
      <c r="C114" s="887"/>
      <c r="D114" s="888"/>
      <c r="E114" s="889"/>
      <c r="F114" s="890"/>
      <c r="G114" s="890"/>
      <c r="H114" s="890"/>
      <c r="I114" s="891"/>
      <c r="J114" s="890"/>
      <c r="K114" s="211" t="s">
        <v>303</v>
      </c>
      <c r="L114" s="214"/>
      <c r="M114" s="216"/>
      <c r="N114" s="218"/>
      <c r="O114" s="266"/>
      <c r="P114" s="885"/>
      <c r="Q114" s="885"/>
      <c r="R114" s="372" t="str">
        <f>IF(L114="✓","経営","")</f>
        <v/>
      </c>
      <c r="S114" s="55"/>
      <c r="T114" s="57"/>
      <c r="U114" s="57"/>
      <c r="V114" s="57"/>
      <c r="W114" s="57"/>
      <c r="X114" s="57"/>
      <c r="Y114" s="57"/>
      <c r="Z114" s="57"/>
      <c r="AA114" s="57"/>
      <c r="AB114" s="57"/>
      <c r="AC114" s="57"/>
      <c r="AD114" s="57"/>
      <c r="AE114" s="57"/>
      <c r="AF114" s="57"/>
      <c r="AG114" s="66"/>
    </row>
    <row r="115" spans="2:33" s="48" customFormat="1" ht="48" customHeight="1" x14ac:dyDescent="0.2">
      <c r="B115" s="886">
        <v>36</v>
      </c>
      <c r="C115" s="887"/>
      <c r="D115" s="888"/>
      <c r="E115" s="889"/>
      <c r="F115" s="890"/>
      <c r="G115" s="890"/>
      <c r="H115" s="890"/>
      <c r="I115" s="891"/>
      <c r="J115" s="890"/>
      <c r="K115" s="211" t="s">
        <v>301</v>
      </c>
      <c r="L115" s="224"/>
      <c r="M115" s="225"/>
      <c r="N115" s="210"/>
      <c r="O115" s="265"/>
      <c r="P115" s="883"/>
      <c r="Q115" s="883"/>
      <c r="R115" s="372" t="str">
        <f>IF(L115="✓","熱","")</f>
        <v/>
      </c>
      <c r="S115" s="55"/>
      <c r="T115" s="57"/>
      <c r="U115" s="57"/>
      <c r="V115" s="57"/>
      <c r="W115" s="57"/>
      <c r="X115" s="57"/>
      <c r="Y115" s="57"/>
      <c r="Z115" s="57"/>
      <c r="AA115" s="57"/>
      <c r="AB115" s="57"/>
      <c r="AC115" s="57"/>
      <c r="AD115" s="57"/>
      <c r="AE115" s="57"/>
      <c r="AF115" s="57"/>
      <c r="AG115" s="66"/>
    </row>
    <row r="116" spans="2:33" s="48" customFormat="1" ht="48" customHeight="1" x14ac:dyDescent="0.2">
      <c r="B116" s="886"/>
      <c r="C116" s="887"/>
      <c r="D116" s="888"/>
      <c r="E116" s="889"/>
      <c r="F116" s="890"/>
      <c r="G116" s="890"/>
      <c r="H116" s="890"/>
      <c r="I116" s="891"/>
      <c r="J116" s="890"/>
      <c r="K116" s="211" t="s">
        <v>302</v>
      </c>
      <c r="L116" s="214"/>
      <c r="M116" s="216"/>
      <c r="N116" s="218"/>
      <c r="O116" s="266"/>
      <c r="P116" s="884"/>
      <c r="Q116" s="884"/>
      <c r="R116" s="372" t="str">
        <f>IF(L116="✓","電気","")</f>
        <v/>
      </c>
      <c r="S116" s="55"/>
      <c r="T116" s="57"/>
      <c r="U116" s="57"/>
      <c r="V116" s="57"/>
      <c r="W116" s="57"/>
      <c r="X116" s="57"/>
      <c r="Y116" s="57"/>
      <c r="Z116" s="57"/>
      <c r="AA116" s="57"/>
      <c r="AB116" s="57"/>
      <c r="AC116" s="57"/>
      <c r="AD116" s="57"/>
      <c r="AE116" s="57"/>
      <c r="AF116" s="57"/>
      <c r="AG116" s="66"/>
    </row>
    <row r="117" spans="2:33" s="48" customFormat="1" ht="48" customHeight="1" x14ac:dyDescent="0.2">
      <c r="B117" s="886"/>
      <c r="C117" s="887"/>
      <c r="D117" s="888"/>
      <c r="E117" s="889"/>
      <c r="F117" s="890"/>
      <c r="G117" s="890"/>
      <c r="H117" s="890"/>
      <c r="I117" s="891"/>
      <c r="J117" s="890"/>
      <c r="K117" s="211" t="s">
        <v>303</v>
      </c>
      <c r="L117" s="214"/>
      <c r="M117" s="216"/>
      <c r="N117" s="218"/>
      <c r="O117" s="266"/>
      <c r="P117" s="885"/>
      <c r="Q117" s="885"/>
      <c r="R117" s="372" t="str">
        <f>IF(L117="✓","経営","")</f>
        <v/>
      </c>
      <c r="S117" s="55"/>
      <c r="T117" s="57"/>
      <c r="U117" s="57"/>
      <c r="V117" s="57"/>
      <c r="W117" s="57"/>
      <c r="X117" s="57"/>
      <c r="Y117" s="57"/>
      <c r="Z117" s="57"/>
      <c r="AA117" s="57"/>
      <c r="AB117" s="57"/>
      <c r="AC117" s="57"/>
      <c r="AD117" s="57"/>
      <c r="AE117" s="57"/>
      <c r="AF117" s="57"/>
      <c r="AG117" s="66"/>
    </row>
    <row r="118" spans="2:33" s="48" customFormat="1" ht="48" customHeight="1" x14ac:dyDescent="0.2">
      <c r="B118" s="886">
        <v>37</v>
      </c>
      <c r="C118" s="887"/>
      <c r="D118" s="888"/>
      <c r="E118" s="889"/>
      <c r="F118" s="890"/>
      <c r="G118" s="890"/>
      <c r="H118" s="890"/>
      <c r="I118" s="891"/>
      <c r="J118" s="890"/>
      <c r="K118" s="211" t="s">
        <v>301</v>
      </c>
      <c r="L118" s="224"/>
      <c r="M118" s="225"/>
      <c r="N118" s="210"/>
      <c r="O118" s="265"/>
      <c r="P118" s="883"/>
      <c r="Q118" s="883"/>
      <c r="R118" s="372" t="str">
        <f>IF(L118="✓","熱","")</f>
        <v/>
      </c>
      <c r="S118" s="55"/>
      <c r="T118" s="57"/>
      <c r="U118" s="57"/>
      <c r="V118" s="57"/>
      <c r="W118" s="57"/>
      <c r="X118" s="57"/>
      <c r="Y118" s="57"/>
      <c r="Z118" s="57"/>
      <c r="AA118" s="57"/>
      <c r="AB118" s="57"/>
      <c r="AC118" s="57"/>
      <c r="AD118" s="57"/>
      <c r="AE118" s="57"/>
      <c r="AF118" s="57"/>
      <c r="AG118" s="66"/>
    </row>
    <row r="119" spans="2:33" s="48" customFormat="1" ht="48" customHeight="1" x14ac:dyDescent="0.2">
      <c r="B119" s="886"/>
      <c r="C119" s="887"/>
      <c r="D119" s="888"/>
      <c r="E119" s="889"/>
      <c r="F119" s="890"/>
      <c r="G119" s="890"/>
      <c r="H119" s="890"/>
      <c r="I119" s="891"/>
      <c r="J119" s="890"/>
      <c r="K119" s="211" t="s">
        <v>302</v>
      </c>
      <c r="L119" s="214"/>
      <c r="M119" s="216"/>
      <c r="N119" s="218"/>
      <c r="O119" s="266"/>
      <c r="P119" s="884"/>
      <c r="Q119" s="884"/>
      <c r="R119" s="372" t="str">
        <f>IF(L119="✓","電気","")</f>
        <v/>
      </c>
      <c r="S119" s="55"/>
      <c r="T119" s="57"/>
      <c r="U119" s="57"/>
      <c r="V119" s="57"/>
      <c r="W119" s="57"/>
      <c r="X119" s="57"/>
      <c r="Y119" s="57"/>
      <c r="Z119" s="57"/>
      <c r="AA119" s="57"/>
      <c r="AB119" s="57"/>
      <c r="AC119" s="57"/>
      <c r="AD119" s="57"/>
      <c r="AE119" s="57"/>
      <c r="AF119" s="57"/>
      <c r="AG119" s="66"/>
    </row>
    <row r="120" spans="2:33" s="48" customFormat="1" ht="48" customHeight="1" x14ac:dyDescent="0.2">
      <c r="B120" s="886"/>
      <c r="C120" s="887"/>
      <c r="D120" s="888"/>
      <c r="E120" s="889"/>
      <c r="F120" s="890"/>
      <c r="G120" s="890"/>
      <c r="H120" s="890"/>
      <c r="I120" s="891"/>
      <c r="J120" s="890"/>
      <c r="K120" s="211" t="s">
        <v>303</v>
      </c>
      <c r="L120" s="214"/>
      <c r="M120" s="216"/>
      <c r="N120" s="218"/>
      <c r="O120" s="266"/>
      <c r="P120" s="885"/>
      <c r="Q120" s="885"/>
      <c r="R120" s="372" t="str">
        <f>IF(L120="✓","経営","")</f>
        <v/>
      </c>
      <c r="S120" s="55"/>
      <c r="T120" s="57"/>
      <c r="U120" s="57"/>
      <c r="V120" s="57"/>
      <c r="W120" s="57"/>
      <c r="X120" s="57"/>
      <c r="Y120" s="57"/>
      <c r="Z120" s="57"/>
      <c r="AA120" s="57"/>
      <c r="AB120" s="57"/>
      <c r="AC120" s="57"/>
      <c r="AD120" s="57"/>
      <c r="AE120" s="57"/>
      <c r="AF120" s="57"/>
      <c r="AG120" s="66"/>
    </row>
    <row r="121" spans="2:33" s="48" customFormat="1" ht="48" customHeight="1" x14ac:dyDescent="0.2">
      <c r="B121" s="886">
        <v>38</v>
      </c>
      <c r="C121" s="887"/>
      <c r="D121" s="888"/>
      <c r="E121" s="889"/>
      <c r="F121" s="890"/>
      <c r="G121" s="890"/>
      <c r="H121" s="890"/>
      <c r="I121" s="891"/>
      <c r="J121" s="890"/>
      <c r="K121" s="211" t="s">
        <v>301</v>
      </c>
      <c r="L121" s="224"/>
      <c r="M121" s="225"/>
      <c r="N121" s="210"/>
      <c r="O121" s="265"/>
      <c r="P121" s="883"/>
      <c r="Q121" s="883"/>
      <c r="R121" s="372" t="str">
        <f>IF(L121="✓","熱","")</f>
        <v/>
      </c>
      <c r="S121" s="55"/>
      <c r="T121" s="57"/>
      <c r="U121" s="57"/>
      <c r="V121" s="57"/>
      <c r="W121" s="57"/>
      <c r="X121" s="57"/>
      <c r="Y121" s="57"/>
      <c r="Z121" s="57"/>
      <c r="AA121" s="57"/>
      <c r="AB121" s="57"/>
      <c r="AC121" s="57"/>
      <c r="AD121" s="57"/>
      <c r="AE121" s="57"/>
      <c r="AF121" s="57"/>
      <c r="AG121" s="66"/>
    </row>
    <row r="122" spans="2:33" s="48" customFormat="1" ht="48" customHeight="1" x14ac:dyDescent="0.2">
      <c r="B122" s="886"/>
      <c r="C122" s="887"/>
      <c r="D122" s="888"/>
      <c r="E122" s="889"/>
      <c r="F122" s="890"/>
      <c r="G122" s="890"/>
      <c r="H122" s="890"/>
      <c r="I122" s="891"/>
      <c r="J122" s="890"/>
      <c r="K122" s="211" t="s">
        <v>302</v>
      </c>
      <c r="L122" s="214"/>
      <c r="M122" s="216"/>
      <c r="N122" s="218"/>
      <c r="O122" s="266"/>
      <c r="P122" s="884"/>
      <c r="Q122" s="884"/>
      <c r="R122" s="372" t="str">
        <f>IF(L122="✓","電気","")</f>
        <v/>
      </c>
      <c r="S122" s="55"/>
      <c r="T122" s="57"/>
      <c r="U122" s="57"/>
      <c r="V122" s="57"/>
      <c r="W122" s="57"/>
      <c r="X122" s="57"/>
      <c r="Y122" s="57"/>
      <c r="Z122" s="57"/>
      <c r="AA122" s="57"/>
      <c r="AB122" s="57"/>
      <c r="AC122" s="57"/>
      <c r="AD122" s="57"/>
      <c r="AE122" s="57"/>
      <c r="AF122" s="57"/>
      <c r="AG122" s="66"/>
    </row>
    <row r="123" spans="2:33" s="48" customFormat="1" ht="48" customHeight="1" x14ac:dyDescent="0.2">
      <c r="B123" s="886"/>
      <c r="C123" s="887"/>
      <c r="D123" s="888"/>
      <c r="E123" s="889"/>
      <c r="F123" s="890"/>
      <c r="G123" s="890"/>
      <c r="H123" s="890"/>
      <c r="I123" s="891"/>
      <c r="J123" s="890"/>
      <c r="K123" s="211" t="s">
        <v>303</v>
      </c>
      <c r="L123" s="214"/>
      <c r="M123" s="216"/>
      <c r="N123" s="218"/>
      <c r="O123" s="266"/>
      <c r="P123" s="885"/>
      <c r="Q123" s="885"/>
      <c r="R123" s="372" t="str">
        <f>IF(L123="✓","経営","")</f>
        <v/>
      </c>
      <c r="S123" s="55"/>
      <c r="T123" s="57"/>
      <c r="U123" s="57"/>
      <c r="V123" s="57"/>
      <c r="W123" s="57"/>
      <c r="X123" s="57"/>
      <c r="Y123" s="57"/>
      <c r="Z123" s="57"/>
      <c r="AA123" s="57"/>
      <c r="AB123" s="57"/>
      <c r="AC123" s="57"/>
      <c r="AD123" s="57"/>
      <c r="AE123" s="57"/>
      <c r="AF123" s="57"/>
      <c r="AG123" s="66"/>
    </row>
    <row r="124" spans="2:33" s="48" customFormat="1" ht="48" customHeight="1" x14ac:dyDescent="0.2">
      <c r="B124" s="886">
        <v>39</v>
      </c>
      <c r="C124" s="887"/>
      <c r="D124" s="888"/>
      <c r="E124" s="889"/>
      <c r="F124" s="890"/>
      <c r="G124" s="890"/>
      <c r="H124" s="890"/>
      <c r="I124" s="891"/>
      <c r="J124" s="890"/>
      <c r="K124" s="211" t="s">
        <v>301</v>
      </c>
      <c r="L124" s="224"/>
      <c r="M124" s="225"/>
      <c r="N124" s="210"/>
      <c r="O124" s="265"/>
      <c r="P124" s="883"/>
      <c r="Q124" s="883"/>
      <c r="R124" s="372" t="str">
        <f>IF(L124="✓","熱","")</f>
        <v/>
      </c>
      <c r="S124" s="55"/>
      <c r="T124" s="57"/>
      <c r="U124" s="57"/>
      <c r="V124" s="57"/>
      <c r="W124" s="57"/>
      <c r="X124" s="57"/>
      <c r="Y124" s="57"/>
      <c r="Z124" s="57"/>
      <c r="AA124" s="57"/>
      <c r="AB124" s="57"/>
      <c r="AC124" s="57"/>
      <c r="AD124" s="57"/>
      <c r="AE124" s="57"/>
      <c r="AF124" s="57"/>
      <c r="AG124" s="66"/>
    </row>
    <row r="125" spans="2:33" s="48" customFormat="1" ht="48" customHeight="1" x14ac:dyDescent="0.2">
      <c r="B125" s="886"/>
      <c r="C125" s="887"/>
      <c r="D125" s="888"/>
      <c r="E125" s="889"/>
      <c r="F125" s="890"/>
      <c r="G125" s="890"/>
      <c r="H125" s="890"/>
      <c r="I125" s="891"/>
      <c r="J125" s="890"/>
      <c r="K125" s="211" t="s">
        <v>302</v>
      </c>
      <c r="L125" s="214"/>
      <c r="M125" s="216"/>
      <c r="N125" s="218"/>
      <c r="O125" s="266"/>
      <c r="P125" s="884"/>
      <c r="Q125" s="884"/>
      <c r="R125" s="372" t="str">
        <f>IF(L125="✓","電気","")</f>
        <v/>
      </c>
      <c r="S125" s="55"/>
      <c r="T125" s="57"/>
      <c r="U125" s="57"/>
      <c r="V125" s="57"/>
      <c r="W125" s="57"/>
      <c r="X125" s="57"/>
      <c r="Y125" s="57"/>
      <c r="Z125" s="57"/>
      <c r="AA125" s="57"/>
      <c r="AB125" s="57"/>
      <c r="AC125" s="57"/>
      <c r="AD125" s="57"/>
      <c r="AE125" s="57"/>
      <c r="AF125" s="57"/>
      <c r="AG125" s="66"/>
    </row>
    <row r="126" spans="2:33" s="48" customFormat="1" ht="48" customHeight="1" x14ac:dyDescent="0.2">
      <c r="B126" s="886"/>
      <c r="C126" s="887"/>
      <c r="D126" s="888"/>
      <c r="E126" s="889"/>
      <c r="F126" s="890"/>
      <c r="G126" s="890"/>
      <c r="H126" s="890"/>
      <c r="I126" s="891"/>
      <c r="J126" s="890"/>
      <c r="K126" s="211" t="s">
        <v>303</v>
      </c>
      <c r="L126" s="214"/>
      <c r="M126" s="216"/>
      <c r="N126" s="218"/>
      <c r="O126" s="266"/>
      <c r="P126" s="885"/>
      <c r="Q126" s="885"/>
      <c r="R126" s="372" t="str">
        <f>IF(L126="✓","経営","")</f>
        <v/>
      </c>
      <c r="S126" s="55"/>
      <c r="T126" s="57"/>
      <c r="U126" s="57"/>
      <c r="V126" s="57"/>
      <c r="W126" s="57"/>
      <c r="X126" s="57"/>
      <c r="Y126" s="57"/>
      <c r="Z126" s="57"/>
      <c r="AA126" s="57"/>
      <c r="AB126" s="57"/>
      <c r="AC126" s="57"/>
      <c r="AD126" s="57"/>
      <c r="AE126" s="57"/>
      <c r="AF126" s="57"/>
      <c r="AG126" s="66"/>
    </row>
    <row r="127" spans="2:33" s="48" customFormat="1" ht="48" customHeight="1" x14ac:dyDescent="0.2">
      <c r="B127" s="886">
        <v>40</v>
      </c>
      <c r="C127" s="887"/>
      <c r="D127" s="888"/>
      <c r="E127" s="889"/>
      <c r="F127" s="890"/>
      <c r="G127" s="890"/>
      <c r="H127" s="890"/>
      <c r="I127" s="891"/>
      <c r="J127" s="890"/>
      <c r="K127" s="211" t="s">
        <v>301</v>
      </c>
      <c r="L127" s="224"/>
      <c r="M127" s="225"/>
      <c r="N127" s="210"/>
      <c r="O127" s="265"/>
      <c r="P127" s="883"/>
      <c r="Q127" s="883"/>
      <c r="R127" s="372" t="str">
        <f>IF(L127="✓","熱","")</f>
        <v/>
      </c>
      <c r="S127" s="55"/>
      <c r="T127" s="57"/>
      <c r="U127" s="57"/>
      <c r="V127" s="57"/>
      <c r="W127" s="57"/>
      <c r="X127" s="57"/>
      <c r="Y127" s="57"/>
      <c r="Z127" s="57"/>
      <c r="AA127" s="57"/>
      <c r="AB127" s="57"/>
      <c r="AC127" s="57"/>
      <c r="AD127" s="57"/>
      <c r="AE127" s="57"/>
      <c r="AF127" s="57"/>
      <c r="AG127" s="66"/>
    </row>
    <row r="128" spans="2:33" s="48" customFormat="1" ht="48" customHeight="1" x14ac:dyDescent="0.2">
      <c r="B128" s="886"/>
      <c r="C128" s="887"/>
      <c r="D128" s="888"/>
      <c r="E128" s="889"/>
      <c r="F128" s="890"/>
      <c r="G128" s="890"/>
      <c r="H128" s="890"/>
      <c r="I128" s="891"/>
      <c r="J128" s="890"/>
      <c r="K128" s="211" t="s">
        <v>302</v>
      </c>
      <c r="L128" s="214"/>
      <c r="M128" s="216"/>
      <c r="N128" s="218"/>
      <c r="O128" s="266"/>
      <c r="P128" s="884"/>
      <c r="Q128" s="884"/>
      <c r="R128" s="372" t="str">
        <f>IF(L128="✓","電気","")</f>
        <v/>
      </c>
      <c r="S128" s="55"/>
      <c r="T128" s="57"/>
      <c r="U128" s="57"/>
      <c r="V128" s="57"/>
      <c r="W128" s="57"/>
      <c r="X128" s="57"/>
      <c r="Y128" s="57"/>
      <c r="Z128" s="57"/>
      <c r="AA128" s="57"/>
      <c r="AB128" s="57"/>
      <c r="AC128" s="57"/>
      <c r="AD128" s="57"/>
      <c r="AE128" s="57"/>
      <c r="AF128" s="57"/>
      <c r="AG128" s="66"/>
    </row>
    <row r="129" spans="2:33" s="48" customFormat="1" ht="48" customHeight="1" x14ac:dyDescent="0.2">
      <c r="B129" s="886"/>
      <c r="C129" s="887"/>
      <c r="D129" s="888"/>
      <c r="E129" s="889"/>
      <c r="F129" s="890"/>
      <c r="G129" s="890"/>
      <c r="H129" s="890"/>
      <c r="I129" s="891"/>
      <c r="J129" s="890"/>
      <c r="K129" s="211" t="s">
        <v>303</v>
      </c>
      <c r="L129" s="214"/>
      <c r="M129" s="216"/>
      <c r="N129" s="218"/>
      <c r="O129" s="266"/>
      <c r="P129" s="885"/>
      <c r="Q129" s="885"/>
      <c r="R129" s="372" t="str">
        <f>IF(L129="✓","経営","")</f>
        <v/>
      </c>
      <c r="S129" s="55"/>
      <c r="T129" s="57"/>
      <c r="U129" s="57"/>
      <c r="V129" s="57"/>
      <c r="W129" s="57"/>
      <c r="X129" s="57"/>
      <c r="Y129" s="57"/>
      <c r="Z129" s="57"/>
      <c r="AA129" s="57"/>
      <c r="AB129" s="57"/>
      <c r="AC129" s="57"/>
      <c r="AD129" s="57"/>
      <c r="AE129" s="57"/>
      <c r="AF129" s="57"/>
      <c r="AG129" s="66"/>
    </row>
    <row r="130" spans="2:33" s="48" customFormat="1" ht="48" customHeight="1" x14ac:dyDescent="0.2">
      <c r="B130" s="886">
        <v>41</v>
      </c>
      <c r="C130" s="887"/>
      <c r="D130" s="888"/>
      <c r="E130" s="889"/>
      <c r="F130" s="890"/>
      <c r="G130" s="890"/>
      <c r="H130" s="890"/>
      <c r="I130" s="891"/>
      <c r="J130" s="890"/>
      <c r="K130" s="211" t="s">
        <v>301</v>
      </c>
      <c r="L130" s="224"/>
      <c r="M130" s="225"/>
      <c r="N130" s="210"/>
      <c r="O130" s="265"/>
      <c r="P130" s="883"/>
      <c r="Q130" s="883"/>
      <c r="R130" s="372" t="str">
        <f>IF(L130="✓","熱","")</f>
        <v/>
      </c>
      <c r="S130" s="55"/>
      <c r="T130" s="57"/>
      <c r="U130" s="57"/>
      <c r="V130" s="57"/>
      <c r="W130" s="57"/>
      <c r="X130" s="57"/>
      <c r="Y130" s="57"/>
      <c r="Z130" s="57"/>
      <c r="AA130" s="57"/>
      <c r="AB130" s="57"/>
      <c r="AC130" s="57"/>
      <c r="AD130" s="57"/>
      <c r="AE130" s="57"/>
      <c r="AF130" s="57"/>
      <c r="AG130" s="66"/>
    </row>
    <row r="131" spans="2:33" s="48" customFormat="1" ht="48" customHeight="1" x14ac:dyDescent="0.2">
      <c r="B131" s="886"/>
      <c r="C131" s="887"/>
      <c r="D131" s="888"/>
      <c r="E131" s="889"/>
      <c r="F131" s="890"/>
      <c r="G131" s="890"/>
      <c r="H131" s="890"/>
      <c r="I131" s="891"/>
      <c r="J131" s="890"/>
      <c r="K131" s="211" t="s">
        <v>302</v>
      </c>
      <c r="L131" s="214"/>
      <c r="M131" s="216"/>
      <c r="N131" s="218"/>
      <c r="O131" s="266"/>
      <c r="P131" s="884"/>
      <c r="Q131" s="884"/>
      <c r="R131" s="372" t="str">
        <f>IF(L131="✓","電気","")</f>
        <v/>
      </c>
      <c r="S131" s="55"/>
      <c r="T131" s="57"/>
      <c r="U131" s="57"/>
      <c r="V131" s="57"/>
      <c r="W131" s="57"/>
      <c r="X131" s="57"/>
      <c r="Y131" s="57"/>
      <c r="Z131" s="57"/>
      <c r="AA131" s="57"/>
      <c r="AB131" s="57"/>
      <c r="AC131" s="57"/>
      <c r="AD131" s="57"/>
      <c r="AE131" s="57"/>
      <c r="AF131" s="57"/>
      <c r="AG131" s="66"/>
    </row>
    <row r="132" spans="2:33" s="48" customFormat="1" ht="48" customHeight="1" x14ac:dyDescent="0.2">
      <c r="B132" s="886"/>
      <c r="C132" s="887"/>
      <c r="D132" s="888"/>
      <c r="E132" s="889"/>
      <c r="F132" s="890"/>
      <c r="G132" s="890"/>
      <c r="H132" s="890"/>
      <c r="I132" s="891"/>
      <c r="J132" s="890"/>
      <c r="K132" s="211" t="s">
        <v>303</v>
      </c>
      <c r="L132" s="214"/>
      <c r="M132" s="216"/>
      <c r="N132" s="218"/>
      <c r="O132" s="266"/>
      <c r="P132" s="885"/>
      <c r="Q132" s="885"/>
      <c r="R132" s="372" t="str">
        <f>IF(L132="✓","経営","")</f>
        <v/>
      </c>
      <c r="S132" s="55"/>
      <c r="T132" s="57"/>
      <c r="U132" s="57"/>
      <c r="V132" s="57"/>
      <c r="W132" s="57"/>
      <c r="X132" s="57"/>
      <c r="Y132" s="57"/>
      <c r="Z132" s="57"/>
      <c r="AA132" s="57"/>
      <c r="AB132" s="57"/>
      <c r="AC132" s="57"/>
      <c r="AD132" s="57"/>
      <c r="AE132" s="57"/>
      <c r="AF132" s="57"/>
      <c r="AG132" s="66"/>
    </row>
    <row r="133" spans="2:33" s="48" customFormat="1" ht="48" customHeight="1" x14ac:dyDescent="0.2">
      <c r="B133" s="886">
        <v>42</v>
      </c>
      <c r="C133" s="887"/>
      <c r="D133" s="888"/>
      <c r="E133" s="889"/>
      <c r="F133" s="890"/>
      <c r="G133" s="890"/>
      <c r="H133" s="890"/>
      <c r="I133" s="891"/>
      <c r="J133" s="890"/>
      <c r="K133" s="211" t="s">
        <v>301</v>
      </c>
      <c r="L133" s="224"/>
      <c r="M133" s="225"/>
      <c r="N133" s="210"/>
      <c r="O133" s="265"/>
      <c r="P133" s="883"/>
      <c r="Q133" s="883"/>
      <c r="R133" s="372" t="str">
        <f>IF(L133="✓","熱","")</f>
        <v/>
      </c>
      <c r="S133" s="55"/>
      <c r="T133" s="57"/>
      <c r="U133" s="57"/>
      <c r="V133" s="57"/>
      <c r="W133" s="57"/>
      <c r="X133" s="57"/>
      <c r="Y133" s="57"/>
      <c r="Z133" s="57"/>
      <c r="AA133" s="57"/>
      <c r="AB133" s="57"/>
      <c r="AC133" s="57"/>
      <c r="AD133" s="57"/>
      <c r="AE133" s="57"/>
      <c r="AF133" s="57"/>
      <c r="AG133" s="66"/>
    </row>
    <row r="134" spans="2:33" s="48" customFormat="1" ht="48" customHeight="1" x14ac:dyDescent="0.2">
      <c r="B134" s="886"/>
      <c r="C134" s="887"/>
      <c r="D134" s="888"/>
      <c r="E134" s="889"/>
      <c r="F134" s="890"/>
      <c r="G134" s="890"/>
      <c r="H134" s="890"/>
      <c r="I134" s="891"/>
      <c r="J134" s="890"/>
      <c r="K134" s="211" t="s">
        <v>302</v>
      </c>
      <c r="L134" s="214"/>
      <c r="M134" s="216"/>
      <c r="N134" s="218"/>
      <c r="O134" s="266"/>
      <c r="P134" s="884"/>
      <c r="Q134" s="884"/>
      <c r="R134" s="372" t="str">
        <f>IF(L134="✓","電気","")</f>
        <v/>
      </c>
      <c r="S134" s="55"/>
      <c r="T134" s="57"/>
      <c r="U134" s="57"/>
      <c r="V134" s="57"/>
      <c r="W134" s="57"/>
      <c r="X134" s="57"/>
      <c r="Y134" s="57"/>
      <c r="Z134" s="57"/>
      <c r="AA134" s="57"/>
      <c r="AB134" s="57"/>
      <c r="AC134" s="57"/>
      <c r="AD134" s="57"/>
      <c r="AE134" s="57"/>
      <c r="AF134" s="57"/>
      <c r="AG134" s="66"/>
    </row>
    <row r="135" spans="2:33" s="48" customFormat="1" ht="48" customHeight="1" x14ac:dyDescent="0.2">
      <c r="B135" s="886"/>
      <c r="C135" s="887"/>
      <c r="D135" s="888"/>
      <c r="E135" s="889"/>
      <c r="F135" s="890"/>
      <c r="G135" s="890"/>
      <c r="H135" s="890"/>
      <c r="I135" s="891"/>
      <c r="J135" s="890"/>
      <c r="K135" s="211" t="s">
        <v>303</v>
      </c>
      <c r="L135" s="214"/>
      <c r="M135" s="216"/>
      <c r="N135" s="218"/>
      <c r="O135" s="266"/>
      <c r="P135" s="885"/>
      <c r="Q135" s="885"/>
      <c r="R135" s="372" t="str">
        <f>IF(L135="✓","経営","")</f>
        <v/>
      </c>
      <c r="S135" s="55"/>
      <c r="T135" s="57"/>
      <c r="U135" s="57"/>
      <c r="V135" s="57"/>
      <c r="W135" s="57"/>
      <c r="X135" s="57"/>
      <c r="Y135" s="57"/>
      <c r="Z135" s="57"/>
      <c r="AA135" s="57"/>
      <c r="AB135" s="57"/>
      <c r="AC135" s="57"/>
      <c r="AD135" s="57"/>
      <c r="AE135" s="57"/>
      <c r="AF135" s="57"/>
      <c r="AG135" s="66"/>
    </row>
    <row r="136" spans="2:33" s="48" customFormat="1" ht="48" customHeight="1" x14ac:dyDescent="0.2">
      <c r="B136" s="886">
        <v>43</v>
      </c>
      <c r="C136" s="887"/>
      <c r="D136" s="888"/>
      <c r="E136" s="889"/>
      <c r="F136" s="890"/>
      <c r="G136" s="890"/>
      <c r="H136" s="890"/>
      <c r="I136" s="891"/>
      <c r="J136" s="890"/>
      <c r="K136" s="211" t="s">
        <v>301</v>
      </c>
      <c r="L136" s="224"/>
      <c r="M136" s="225"/>
      <c r="N136" s="210"/>
      <c r="O136" s="265"/>
      <c r="P136" s="883"/>
      <c r="Q136" s="883"/>
      <c r="R136" s="372" t="str">
        <f>IF(L136="✓","熱","")</f>
        <v/>
      </c>
      <c r="S136" s="55"/>
      <c r="T136" s="57"/>
      <c r="U136" s="57"/>
      <c r="V136" s="57"/>
      <c r="W136" s="57"/>
      <c r="X136" s="57"/>
      <c r="Y136" s="57"/>
      <c r="Z136" s="57"/>
      <c r="AA136" s="57"/>
      <c r="AB136" s="57"/>
      <c r="AC136" s="57"/>
      <c r="AD136" s="57"/>
      <c r="AE136" s="57"/>
      <c r="AF136" s="57"/>
      <c r="AG136" s="66"/>
    </row>
    <row r="137" spans="2:33" s="48" customFormat="1" ht="48" customHeight="1" x14ac:dyDescent="0.2">
      <c r="B137" s="886"/>
      <c r="C137" s="887"/>
      <c r="D137" s="888"/>
      <c r="E137" s="889"/>
      <c r="F137" s="890"/>
      <c r="G137" s="890"/>
      <c r="H137" s="890"/>
      <c r="I137" s="891"/>
      <c r="J137" s="890"/>
      <c r="K137" s="211" t="s">
        <v>302</v>
      </c>
      <c r="L137" s="214"/>
      <c r="M137" s="216"/>
      <c r="N137" s="218"/>
      <c r="O137" s="266"/>
      <c r="P137" s="884"/>
      <c r="Q137" s="884"/>
      <c r="R137" s="372" t="str">
        <f>IF(L137="✓","電気","")</f>
        <v/>
      </c>
      <c r="S137" s="55"/>
      <c r="T137" s="57"/>
      <c r="U137" s="57"/>
      <c r="V137" s="57"/>
      <c r="W137" s="57"/>
      <c r="X137" s="57"/>
      <c r="Y137" s="57"/>
      <c r="Z137" s="57"/>
      <c r="AA137" s="57"/>
      <c r="AB137" s="57"/>
      <c r="AC137" s="57"/>
      <c r="AD137" s="57"/>
      <c r="AE137" s="57"/>
      <c r="AF137" s="57"/>
      <c r="AG137" s="66"/>
    </row>
    <row r="138" spans="2:33" s="48" customFormat="1" ht="48" customHeight="1" x14ac:dyDescent="0.2">
      <c r="B138" s="886"/>
      <c r="C138" s="887"/>
      <c r="D138" s="888"/>
      <c r="E138" s="889"/>
      <c r="F138" s="890"/>
      <c r="G138" s="890"/>
      <c r="H138" s="890"/>
      <c r="I138" s="891"/>
      <c r="J138" s="890"/>
      <c r="K138" s="211" t="s">
        <v>303</v>
      </c>
      <c r="L138" s="214"/>
      <c r="M138" s="216"/>
      <c r="N138" s="218"/>
      <c r="O138" s="266"/>
      <c r="P138" s="885"/>
      <c r="Q138" s="885"/>
      <c r="R138" s="372" t="str">
        <f>IF(L138="✓","経営","")</f>
        <v/>
      </c>
      <c r="S138" s="55"/>
      <c r="T138" s="57"/>
      <c r="U138" s="57"/>
      <c r="V138" s="57"/>
      <c r="W138" s="57"/>
      <c r="X138" s="57"/>
      <c r="Y138" s="57"/>
      <c r="Z138" s="57"/>
      <c r="AA138" s="57"/>
      <c r="AB138" s="57"/>
      <c r="AC138" s="57"/>
      <c r="AD138" s="57"/>
      <c r="AE138" s="57"/>
      <c r="AF138" s="57"/>
      <c r="AG138" s="66"/>
    </row>
    <row r="139" spans="2:33" s="48" customFormat="1" ht="48" customHeight="1" x14ac:dyDescent="0.2">
      <c r="B139" s="886">
        <v>44</v>
      </c>
      <c r="C139" s="887"/>
      <c r="D139" s="888"/>
      <c r="E139" s="889"/>
      <c r="F139" s="890"/>
      <c r="G139" s="890"/>
      <c r="H139" s="890"/>
      <c r="I139" s="891"/>
      <c r="J139" s="890"/>
      <c r="K139" s="211" t="s">
        <v>301</v>
      </c>
      <c r="L139" s="224"/>
      <c r="M139" s="225"/>
      <c r="N139" s="210"/>
      <c r="O139" s="265"/>
      <c r="P139" s="883"/>
      <c r="Q139" s="883"/>
      <c r="R139" s="372" t="str">
        <f>IF(L139="✓","熱","")</f>
        <v/>
      </c>
      <c r="S139" s="55"/>
      <c r="T139" s="57"/>
      <c r="U139" s="57"/>
      <c r="V139" s="57"/>
      <c r="W139" s="57"/>
      <c r="X139" s="57"/>
      <c r="Y139" s="57"/>
      <c r="Z139" s="57"/>
      <c r="AA139" s="57"/>
      <c r="AB139" s="57"/>
      <c r="AC139" s="57"/>
      <c r="AD139" s="57"/>
      <c r="AE139" s="57"/>
      <c r="AF139" s="57"/>
      <c r="AG139" s="66"/>
    </row>
    <row r="140" spans="2:33" s="48" customFormat="1" ht="48" customHeight="1" x14ac:dyDescent="0.2">
      <c r="B140" s="886"/>
      <c r="C140" s="887"/>
      <c r="D140" s="888"/>
      <c r="E140" s="889"/>
      <c r="F140" s="890"/>
      <c r="G140" s="890"/>
      <c r="H140" s="890"/>
      <c r="I140" s="891"/>
      <c r="J140" s="890"/>
      <c r="K140" s="211" t="s">
        <v>302</v>
      </c>
      <c r="L140" s="214"/>
      <c r="M140" s="216"/>
      <c r="N140" s="218"/>
      <c r="O140" s="266"/>
      <c r="P140" s="884"/>
      <c r="Q140" s="884"/>
      <c r="R140" s="372" t="str">
        <f>IF(L140="✓","電気","")</f>
        <v/>
      </c>
      <c r="S140" s="55"/>
      <c r="T140" s="57"/>
      <c r="U140" s="57"/>
      <c r="V140" s="57"/>
      <c r="W140" s="57"/>
      <c r="X140" s="57"/>
      <c r="Y140" s="57"/>
      <c r="Z140" s="57"/>
      <c r="AA140" s="57"/>
      <c r="AB140" s="57"/>
      <c r="AC140" s="57"/>
      <c r="AD140" s="57"/>
      <c r="AE140" s="57"/>
      <c r="AF140" s="57"/>
      <c r="AG140" s="66"/>
    </row>
    <row r="141" spans="2:33" s="48" customFormat="1" ht="48" customHeight="1" x14ac:dyDescent="0.2">
      <c r="B141" s="886"/>
      <c r="C141" s="887"/>
      <c r="D141" s="888"/>
      <c r="E141" s="889"/>
      <c r="F141" s="890"/>
      <c r="G141" s="890"/>
      <c r="H141" s="890"/>
      <c r="I141" s="891"/>
      <c r="J141" s="890"/>
      <c r="K141" s="211" t="s">
        <v>303</v>
      </c>
      <c r="L141" s="214"/>
      <c r="M141" s="216"/>
      <c r="N141" s="218"/>
      <c r="O141" s="266"/>
      <c r="P141" s="885"/>
      <c r="Q141" s="885"/>
      <c r="R141" s="372" t="str">
        <f>IF(L141="✓","経営","")</f>
        <v/>
      </c>
      <c r="S141" s="55"/>
      <c r="T141" s="57"/>
      <c r="U141" s="57"/>
      <c r="V141" s="57"/>
      <c r="W141" s="57"/>
      <c r="X141" s="57"/>
      <c r="Y141" s="57"/>
      <c r="Z141" s="57"/>
      <c r="AA141" s="57"/>
      <c r="AB141" s="57"/>
      <c r="AC141" s="57"/>
      <c r="AD141" s="57"/>
      <c r="AE141" s="57"/>
      <c r="AF141" s="57"/>
      <c r="AG141" s="66"/>
    </row>
    <row r="142" spans="2:33" s="48" customFormat="1" ht="48" customHeight="1" x14ac:dyDescent="0.2">
      <c r="B142" s="886">
        <v>45</v>
      </c>
      <c r="C142" s="887"/>
      <c r="D142" s="888"/>
      <c r="E142" s="889"/>
      <c r="F142" s="890"/>
      <c r="G142" s="890"/>
      <c r="H142" s="890"/>
      <c r="I142" s="891"/>
      <c r="J142" s="890"/>
      <c r="K142" s="211" t="s">
        <v>301</v>
      </c>
      <c r="L142" s="224"/>
      <c r="M142" s="225"/>
      <c r="N142" s="210"/>
      <c r="O142" s="265"/>
      <c r="P142" s="883"/>
      <c r="Q142" s="883"/>
      <c r="R142" s="372" t="str">
        <f>IF(L142="✓","熱","")</f>
        <v/>
      </c>
      <c r="S142" s="55"/>
      <c r="T142" s="57"/>
      <c r="U142" s="57"/>
      <c r="V142" s="57"/>
      <c r="W142" s="57"/>
      <c r="X142" s="57"/>
      <c r="Y142" s="57"/>
      <c r="Z142" s="57"/>
      <c r="AA142" s="57"/>
      <c r="AB142" s="57"/>
      <c r="AC142" s="57"/>
      <c r="AD142" s="57"/>
      <c r="AE142" s="57"/>
      <c r="AF142" s="57"/>
      <c r="AG142" s="66"/>
    </row>
    <row r="143" spans="2:33" s="48" customFormat="1" ht="48" customHeight="1" x14ac:dyDescent="0.2">
      <c r="B143" s="886"/>
      <c r="C143" s="887"/>
      <c r="D143" s="888"/>
      <c r="E143" s="889"/>
      <c r="F143" s="890"/>
      <c r="G143" s="890"/>
      <c r="H143" s="890"/>
      <c r="I143" s="891"/>
      <c r="J143" s="890"/>
      <c r="K143" s="211" t="s">
        <v>302</v>
      </c>
      <c r="L143" s="214"/>
      <c r="M143" s="216"/>
      <c r="N143" s="218"/>
      <c r="O143" s="266"/>
      <c r="P143" s="884"/>
      <c r="Q143" s="884"/>
      <c r="R143" s="372" t="str">
        <f>IF(L143="✓","電気","")</f>
        <v/>
      </c>
      <c r="S143" s="55"/>
      <c r="T143" s="57"/>
      <c r="U143" s="57"/>
      <c r="V143" s="57"/>
      <c r="W143" s="57"/>
      <c r="X143" s="57"/>
      <c r="Y143" s="57"/>
      <c r="Z143" s="57"/>
      <c r="AA143" s="57"/>
      <c r="AB143" s="57"/>
      <c r="AC143" s="57"/>
      <c r="AD143" s="57"/>
      <c r="AE143" s="57"/>
      <c r="AF143" s="57"/>
      <c r="AG143" s="66"/>
    </row>
    <row r="144" spans="2:33" s="48" customFormat="1" ht="48" customHeight="1" x14ac:dyDescent="0.2">
      <c r="B144" s="886"/>
      <c r="C144" s="887"/>
      <c r="D144" s="888"/>
      <c r="E144" s="889"/>
      <c r="F144" s="890"/>
      <c r="G144" s="890"/>
      <c r="H144" s="890"/>
      <c r="I144" s="891"/>
      <c r="J144" s="890"/>
      <c r="K144" s="211" t="s">
        <v>303</v>
      </c>
      <c r="L144" s="214"/>
      <c r="M144" s="216"/>
      <c r="N144" s="218"/>
      <c r="O144" s="266"/>
      <c r="P144" s="885"/>
      <c r="Q144" s="885"/>
      <c r="R144" s="372" t="str">
        <f>IF(L144="✓","経営","")</f>
        <v/>
      </c>
      <c r="S144" s="55"/>
      <c r="T144" s="57"/>
      <c r="U144" s="57"/>
      <c r="V144" s="57"/>
      <c r="W144" s="57"/>
      <c r="X144" s="57"/>
      <c r="Y144" s="57"/>
      <c r="Z144" s="57"/>
      <c r="AA144" s="57"/>
      <c r="AB144" s="57"/>
      <c r="AC144" s="57"/>
      <c r="AD144" s="57"/>
      <c r="AE144" s="57"/>
      <c r="AF144" s="57"/>
      <c r="AG144" s="66"/>
    </row>
    <row r="145" spans="2:33" s="48" customFormat="1" ht="48" customHeight="1" x14ac:dyDescent="0.2">
      <c r="B145" s="886">
        <v>46</v>
      </c>
      <c r="C145" s="887"/>
      <c r="D145" s="888"/>
      <c r="E145" s="889"/>
      <c r="F145" s="890"/>
      <c r="G145" s="890"/>
      <c r="H145" s="890"/>
      <c r="I145" s="891"/>
      <c r="J145" s="890"/>
      <c r="K145" s="211" t="s">
        <v>301</v>
      </c>
      <c r="L145" s="224"/>
      <c r="M145" s="225"/>
      <c r="N145" s="210"/>
      <c r="O145" s="265"/>
      <c r="P145" s="883"/>
      <c r="Q145" s="883"/>
      <c r="R145" s="372" t="str">
        <f>IF(L145="✓","熱","")</f>
        <v/>
      </c>
      <c r="S145" s="55"/>
      <c r="T145" s="57"/>
      <c r="U145" s="57"/>
      <c r="V145" s="57"/>
      <c r="W145" s="57"/>
      <c r="X145" s="57"/>
      <c r="Y145" s="57"/>
      <c r="Z145" s="57"/>
      <c r="AA145" s="57"/>
      <c r="AB145" s="57"/>
      <c r="AC145" s="57"/>
      <c r="AD145" s="57"/>
      <c r="AE145" s="57"/>
      <c r="AF145" s="57"/>
      <c r="AG145" s="66"/>
    </row>
    <row r="146" spans="2:33" s="48" customFormat="1" ht="48" customHeight="1" x14ac:dyDescent="0.2">
      <c r="B146" s="886"/>
      <c r="C146" s="887"/>
      <c r="D146" s="888"/>
      <c r="E146" s="889"/>
      <c r="F146" s="890"/>
      <c r="G146" s="890"/>
      <c r="H146" s="890"/>
      <c r="I146" s="891"/>
      <c r="J146" s="890"/>
      <c r="K146" s="211" t="s">
        <v>302</v>
      </c>
      <c r="L146" s="214"/>
      <c r="M146" s="216"/>
      <c r="N146" s="218"/>
      <c r="O146" s="266"/>
      <c r="P146" s="884"/>
      <c r="Q146" s="884"/>
      <c r="R146" s="372" t="str">
        <f>IF(L146="✓","電気","")</f>
        <v/>
      </c>
      <c r="S146" s="55"/>
      <c r="T146" s="57"/>
      <c r="U146" s="57"/>
      <c r="V146" s="57"/>
      <c r="W146" s="57"/>
      <c r="X146" s="57"/>
      <c r="Y146" s="57"/>
      <c r="Z146" s="57"/>
      <c r="AA146" s="57"/>
      <c r="AB146" s="57"/>
      <c r="AC146" s="57"/>
      <c r="AD146" s="57"/>
      <c r="AE146" s="57"/>
      <c r="AF146" s="57"/>
      <c r="AG146" s="66"/>
    </row>
    <row r="147" spans="2:33" s="48" customFormat="1" ht="48" customHeight="1" x14ac:dyDescent="0.2">
      <c r="B147" s="886"/>
      <c r="C147" s="887"/>
      <c r="D147" s="888"/>
      <c r="E147" s="889"/>
      <c r="F147" s="890"/>
      <c r="G147" s="890"/>
      <c r="H147" s="890"/>
      <c r="I147" s="891"/>
      <c r="J147" s="890"/>
      <c r="K147" s="211" t="s">
        <v>303</v>
      </c>
      <c r="L147" s="214"/>
      <c r="M147" s="216"/>
      <c r="N147" s="218"/>
      <c r="O147" s="266"/>
      <c r="P147" s="885"/>
      <c r="Q147" s="885"/>
      <c r="R147" s="372" t="str">
        <f>IF(L147="✓","経営","")</f>
        <v/>
      </c>
      <c r="S147" s="55"/>
      <c r="T147" s="57"/>
      <c r="U147" s="57"/>
      <c r="V147" s="57"/>
      <c r="W147" s="57"/>
      <c r="X147" s="57"/>
      <c r="Y147" s="57"/>
      <c r="Z147" s="57"/>
      <c r="AA147" s="57"/>
      <c r="AB147" s="57"/>
      <c r="AC147" s="57"/>
      <c r="AD147" s="57"/>
      <c r="AE147" s="57"/>
      <c r="AF147" s="57"/>
      <c r="AG147" s="66"/>
    </row>
    <row r="148" spans="2:33" s="48" customFormat="1" ht="48" customHeight="1" x14ac:dyDescent="0.2">
      <c r="B148" s="886">
        <v>47</v>
      </c>
      <c r="C148" s="887"/>
      <c r="D148" s="888"/>
      <c r="E148" s="889"/>
      <c r="F148" s="890"/>
      <c r="G148" s="890"/>
      <c r="H148" s="890"/>
      <c r="I148" s="891"/>
      <c r="J148" s="890"/>
      <c r="K148" s="211" t="s">
        <v>301</v>
      </c>
      <c r="L148" s="224"/>
      <c r="M148" s="225"/>
      <c r="N148" s="210"/>
      <c r="O148" s="265"/>
      <c r="P148" s="883"/>
      <c r="Q148" s="883"/>
      <c r="R148" s="372" t="str">
        <f>IF(L148="✓","熱","")</f>
        <v/>
      </c>
      <c r="S148" s="55"/>
      <c r="T148" s="57"/>
      <c r="U148" s="57"/>
      <c r="V148" s="57"/>
      <c r="W148" s="57"/>
      <c r="X148" s="57"/>
      <c r="Y148" s="57"/>
      <c r="Z148" s="57"/>
      <c r="AA148" s="57"/>
      <c r="AB148" s="57"/>
      <c r="AC148" s="57"/>
      <c r="AD148" s="57"/>
      <c r="AE148" s="57"/>
      <c r="AF148" s="57"/>
      <c r="AG148" s="66"/>
    </row>
    <row r="149" spans="2:33" s="48" customFormat="1" ht="48" customHeight="1" x14ac:dyDescent="0.2">
      <c r="B149" s="886"/>
      <c r="C149" s="887"/>
      <c r="D149" s="888"/>
      <c r="E149" s="889"/>
      <c r="F149" s="890"/>
      <c r="G149" s="890"/>
      <c r="H149" s="890"/>
      <c r="I149" s="891"/>
      <c r="J149" s="890"/>
      <c r="K149" s="211" t="s">
        <v>302</v>
      </c>
      <c r="L149" s="214"/>
      <c r="M149" s="216"/>
      <c r="N149" s="218"/>
      <c r="O149" s="266"/>
      <c r="P149" s="884"/>
      <c r="Q149" s="884"/>
      <c r="R149" s="372" t="str">
        <f>IF(L149="✓","電気","")</f>
        <v/>
      </c>
      <c r="S149" s="55"/>
      <c r="T149" s="57"/>
      <c r="U149" s="57"/>
      <c r="V149" s="57"/>
      <c r="W149" s="57"/>
      <c r="X149" s="57"/>
      <c r="Y149" s="57"/>
      <c r="Z149" s="57"/>
      <c r="AA149" s="57"/>
      <c r="AB149" s="57"/>
      <c r="AC149" s="57"/>
      <c r="AD149" s="57"/>
      <c r="AE149" s="57"/>
      <c r="AF149" s="57"/>
      <c r="AG149" s="66"/>
    </row>
    <row r="150" spans="2:33" s="48" customFormat="1" ht="48" customHeight="1" x14ac:dyDescent="0.2">
      <c r="B150" s="886"/>
      <c r="C150" s="887"/>
      <c r="D150" s="888"/>
      <c r="E150" s="889"/>
      <c r="F150" s="890"/>
      <c r="G150" s="890"/>
      <c r="H150" s="890"/>
      <c r="I150" s="891"/>
      <c r="J150" s="890"/>
      <c r="K150" s="211" t="s">
        <v>303</v>
      </c>
      <c r="L150" s="214"/>
      <c r="M150" s="216"/>
      <c r="N150" s="218"/>
      <c r="O150" s="266"/>
      <c r="P150" s="885"/>
      <c r="Q150" s="885"/>
      <c r="R150" s="372" t="str">
        <f>IF(L150="✓","経営","")</f>
        <v/>
      </c>
      <c r="S150" s="55"/>
      <c r="T150" s="57"/>
      <c r="U150" s="57"/>
      <c r="V150" s="57"/>
      <c r="W150" s="57"/>
      <c r="X150" s="57"/>
      <c r="Y150" s="57"/>
      <c r="Z150" s="57"/>
      <c r="AA150" s="57"/>
      <c r="AB150" s="57"/>
      <c r="AC150" s="57"/>
      <c r="AD150" s="57"/>
      <c r="AE150" s="57"/>
      <c r="AF150" s="57"/>
      <c r="AG150" s="66"/>
    </row>
    <row r="151" spans="2:33" s="48" customFormat="1" ht="48" customHeight="1" x14ac:dyDescent="0.2">
      <c r="B151" s="886">
        <v>48</v>
      </c>
      <c r="C151" s="887"/>
      <c r="D151" s="888"/>
      <c r="E151" s="889"/>
      <c r="F151" s="890"/>
      <c r="G151" s="890"/>
      <c r="H151" s="890"/>
      <c r="I151" s="891"/>
      <c r="J151" s="890"/>
      <c r="K151" s="211" t="s">
        <v>301</v>
      </c>
      <c r="L151" s="224"/>
      <c r="M151" s="225"/>
      <c r="N151" s="210"/>
      <c r="O151" s="265"/>
      <c r="P151" s="883"/>
      <c r="Q151" s="883"/>
      <c r="R151" s="372" t="str">
        <f>IF(L151="✓","熱","")</f>
        <v/>
      </c>
      <c r="S151" s="55"/>
      <c r="T151" s="57"/>
      <c r="U151" s="57"/>
      <c r="V151" s="57"/>
      <c r="W151" s="57"/>
      <c r="X151" s="57"/>
      <c r="Y151" s="57"/>
      <c r="Z151" s="57"/>
      <c r="AA151" s="57"/>
      <c r="AB151" s="57"/>
      <c r="AC151" s="57"/>
      <c r="AD151" s="57"/>
      <c r="AE151" s="57"/>
      <c r="AF151" s="57"/>
      <c r="AG151" s="66"/>
    </row>
    <row r="152" spans="2:33" s="48" customFormat="1" ht="48" customHeight="1" x14ac:dyDescent="0.2">
      <c r="B152" s="886"/>
      <c r="C152" s="887"/>
      <c r="D152" s="888"/>
      <c r="E152" s="889"/>
      <c r="F152" s="890"/>
      <c r="G152" s="890"/>
      <c r="H152" s="890"/>
      <c r="I152" s="891"/>
      <c r="J152" s="890"/>
      <c r="K152" s="211" t="s">
        <v>302</v>
      </c>
      <c r="L152" s="214"/>
      <c r="M152" s="216"/>
      <c r="N152" s="218"/>
      <c r="O152" s="266"/>
      <c r="P152" s="884"/>
      <c r="Q152" s="884"/>
      <c r="R152" s="372" t="str">
        <f>IF(L152="✓","電気","")</f>
        <v/>
      </c>
      <c r="S152" s="55"/>
      <c r="T152" s="57"/>
      <c r="U152" s="57"/>
      <c r="V152" s="57"/>
      <c r="W152" s="57"/>
      <c r="X152" s="57"/>
      <c r="Y152" s="57"/>
      <c r="Z152" s="57"/>
      <c r="AA152" s="57"/>
      <c r="AB152" s="57"/>
      <c r="AC152" s="57"/>
      <c r="AD152" s="57"/>
      <c r="AE152" s="57"/>
      <c r="AF152" s="57"/>
      <c r="AG152" s="66"/>
    </row>
    <row r="153" spans="2:33" s="48" customFormat="1" ht="48" customHeight="1" x14ac:dyDescent="0.2">
      <c r="B153" s="886"/>
      <c r="C153" s="887"/>
      <c r="D153" s="888"/>
      <c r="E153" s="889"/>
      <c r="F153" s="890"/>
      <c r="G153" s="890"/>
      <c r="H153" s="890"/>
      <c r="I153" s="891"/>
      <c r="J153" s="890"/>
      <c r="K153" s="211" t="s">
        <v>303</v>
      </c>
      <c r="L153" s="214"/>
      <c r="M153" s="216"/>
      <c r="N153" s="218"/>
      <c r="O153" s="266"/>
      <c r="P153" s="885"/>
      <c r="Q153" s="885"/>
      <c r="R153" s="372" t="str">
        <f>IF(L153="✓","経営","")</f>
        <v/>
      </c>
      <c r="S153" s="55"/>
      <c r="T153" s="57"/>
      <c r="U153" s="57"/>
      <c r="V153" s="57"/>
      <c r="W153" s="57"/>
      <c r="X153" s="57"/>
      <c r="Y153" s="57"/>
      <c r="Z153" s="57"/>
      <c r="AA153" s="57"/>
      <c r="AB153" s="57"/>
      <c r="AC153" s="57"/>
      <c r="AD153" s="57"/>
      <c r="AE153" s="57"/>
      <c r="AF153" s="57"/>
      <c r="AG153" s="66"/>
    </row>
    <row r="154" spans="2:33" s="48" customFormat="1" ht="48" customHeight="1" x14ac:dyDescent="0.2">
      <c r="B154" s="886">
        <v>49</v>
      </c>
      <c r="C154" s="887"/>
      <c r="D154" s="888"/>
      <c r="E154" s="889"/>
      <c r="F154" s="890"/>
      <c r="G154" s="890"/>
      <c r="H154" s="890"/>
      <c r="I154" s="891"/>
      <c r="J154" s="890"/>
      <c r="K154" s="211" t="s">
        <v>301</v>
      </c>
      <c r="L154" s="224"/>
      <c r="M154" s="225"/>
      <c r="N154" s="210"/>
      <c r="O154" s="265"/>
      <c r="P154" s="883"/>
      <c r="Q154" s="883"/>
      <c r="R154" s="372" t="str">
        <f>IF(L154="✓","熱","")</f>
        <v/>
      </c>
      <c r="S154" s="55"/>
      <c r="T154" s="57"/>
      <c r="U154" s="57"/>
      <c r="V154" s="57"/>
      <c r="W154" s="57"/>
      <c r="X154" s="57"/>
      <c r="Y154" s="57"/>
      <c r="Z154" s="57"/>
      <c r="AA154" s="57"/>
      <c r="AB154" s="57"/>
      <c r="AC154" s="57"/>
      <c r="AD154" s="57"/>
      <c r="AE154" s="57"/>
      <c r="AF154" s="57"/>
      <c r="AG154" s="66"/>
    </row>
    <row r="155" spans="2:33" s="48" customFormat="1" ht="48" customHeight="1" x14ac:dyDescent="0.2">
      <c r="B155" s="886"/>
      <c r="C155" s="887"/>
      <c r="D155" s="888"/>
      <c r="E155" s="889"/>
      <c r="F155" s="890"/>
      <c r="G155" s="890"/>
      <c r="H155" s="890"/>
      <c r="I155" s="891"/>
      <c r="J155" s="890"/>
      <c r="K155" s="211" t="s">
        <v>302</v>
      </c>
      <c r="L155" s="214"/>
      <c r="M155" s="216"/>
      <c r="N155" s="218"/>
      <c r="O155" s="266"/>
      <c r="P155" s="884"/>
      <c r="Q155" s="884"/>
      <c r="R155" s="372" t="str">
        <f>IF(L155="✓","電気","")</f>
        <v/>
      </c>
      <c r="S155" s="55"/>
      <c r="T155" s="57"/>
      <c r="U155" s="57"/>
      <c r="V155" s="57"/>
      <c r="W155" s="57"/>
      <c r="X155" s="57"/>
      <c r="Y155" s="57"/>
      <c r="Z155" s="57"/>
      <c r="AA155" s="57"/>
      <c r="AB155" s="57"/>
      <c r="AC155" s="57"/>
      <c r="AD155" s="57"/>
      <c r="AE155" s="57"/>
      <c r="AF155" s="57"/>
      <c r="AG155" s="66"/>
    </row>
    <row r="156" spans="2:33" s="48" customFormat="1" ht="48" customHeight="1" x14ac:dyDescent="0.2">
      <c r="B156" s="886"/>
      <c r="C156" s="887"/>
      <c r="D156" s="888"/>
      <c r="E156" s="889"/>
      <c r="F156" s="890"/>
      <c r="G156" s="890"/>
      <c r="H156" s="890"/>
      <c r="I156" s="891"/>
      <c r="J156" s="890"/>
      <c r="K156" s="211" t="s">
        <v>303</v>
      </c>
      <c r="L156" s="214"/>
      <c r="M156" s="216"/>
      <c r="N156" s="218"/>
      <c r="O156" s="266"/>
      <c r="P156" s="885"/>
      <c r="Q156" s="885"/>
      <c r="R156" s="372" t="str">
        <f>IF(L156="✓","経営","")</f>
        <v/>
      </c>
      <c r="S156" s="55"/>
      <c r="T156" s="57"/>
      <c r="U156" s="57"/>
      <c r="V156" s="57"/>
      <c r="W156" s="57"/>
      <c r="X156" s="57"/>
      <c r="Y156" s="57"/>
      <c r="Z156" s="57"/>
      <c r="AA156" s="57"/>
      <c r="AB156" s="57"/>
      <c r="AC156" s="57"/>
      <c r="AD156" s="57"/>
      <c r="AE156" s="57"/>
      <c r="AF156" s="57"/>
      <c r="AG156" s="66"/>
    </row>
    <row r="157" spans="2:33" s="48" customFormat="1" ht="48" customHeight="1" x14ac:dyDescent="0.2">
      <c r="B157" s="886">
        <v>50</v>
      </c>
      <c r="C157" s="887"/>
      <c r="D157" s="888"/>
      <c r="E157" s="889"/>
      <c r="F157" s="890"/>
      <c r="G157" s="890"/>
      <c r="H157" s="890"/>
      <c r="I157" s="891"/>
      <c r="J157" s="890"/>
      <c r="K157" s="211" t="s">
        <v>301</v>
      </c>
      <c r="L157" s="224"/>
      <c r="M157" s="225"/>
      <c r="N157" s="210"/>
      <c r="O157" s="265"/>
      <c r="P157" s="883"/>
      <c r="Q157" s="883"/>
      <c r="R157" s="372" t="str">
        <f>IF(L157="✓","熱","")</f>
        <v/>
      </c>
      <c r="S157" s="55"/>
      <c r="T157" s="57"/>
      <c r="U157" s="57"/>
      <c r="V157" s="57"/>
      <c r="W157" s="57"/>
      <c r="X157" s="57"/>
      <c r="Y157" s="57"/>
      <c r="Z157" s="57"/>
      <c r="AA157" s="57"/>
      <c r="AB157" s="57"/>
      <c r="AC157" s="57"/>
      <c r="AD157" s="57"/>
      <c r="AE157" s="57"/>
      <c r="AF157" s="57"/>
      <c r="AG157" s="66"/>
    </row>
    <row r="158" spans="2:33" s="48" customFormat="1" ht="48" customHeight="1" x14ac:dyDescent="0.2">
      <c r="B158" s="886"/>
      <c r="C158" s="887"/>
      <c r="D158" s="888"/>
      <c r="E158" s="889"/>
      <c r="F158" s="890"/>
      <c r="G158" s="890"/>
      <c r="H158" s="890"/>
      <c r="I158" s="891"/>
      <c r="J158" s="890"/>
      <c r="K158" s="211" t="s">
        <v>302</v>
      </c>
      <c r="L158" s="214"/>
      <c r="M158" s="216"/>
      <c r="N158" s="218"/>
      <c r="O158" s="266"/>
      <c r="P158" s="884"/>
      <c r="Q158" s="884"/>
      <c r="R158" s="372" t="str">
        <f>IF(L158="✓","電気","")</f>
        <v/>
      </c>
      <c r="S158" s="55"/>
      <c r="T158" s="57"/>
      <c r="U158" s="57"/>
      <c r="V158" s="57"/>
      <c r="W158" s="57"/>
      <c r="X158" s="57"/>
      <c r="Y158" s="57"/>
      <c r="Z158" s="57"/>
      <c r="AA158" s="57"/>
      <c r="AB158" s="57"/>
      <c r="AC158" s="57"/>
      <c r="AD158" s="57"/>
      <c r="AE158" s="57"/>
      <c r="AF158" s="57"/>
      <c r="AG158" s="66"/>
    </row>
    <row r="159" spans="2:33" s="48" customFormat="1" ht="48" customHeight="1" x14ac:dyDescent="0.2">
      <c r="B159" s="886"/>
      <c r="C159" s="887"/>
      <c r="D159" s="888"/>
      <c r="E159" s="889"/>
      <c r="F159" s="890"/>
      <c r="G159" s="890"/>
      <c r="H159" s="890"/>
      <c r="I159" s="891"/>
      <c r="J159" s="890"/>
      <c r="K159" s="211" t="s">
        <v>303</v>
      </c>
      <c r="L159" s="214"/>
      <c r="M159" s="216"/>
      <c r="N159" s="218"/>
      <c r="O159" s="266"/>
      <c r="P159" s="885"/>
      <c r="Q159" s="885"/>
      <c r="R159" s="372" t="str">
        <f>IF(L159="✓","経営","")</f>
        <v/>
      </c>
      <c r="S159" s="55"/>
      <c r="T159" s="57"/>
      <c r="U159" s="57"/>
      <c r="V159" s="57"/>
      <c r="W159" s="57"/>
      <c r="X159" s="57"/>
      <c r="Y159" s="57"/>
      <c r="Z159" s="57"/>
      <c r="AA159" s="57"/>
      <c r="AB159" s="57"/>
      <c r="AC159" s="57"/>
      <c r="AD159" s="57"/>
      <c r="AE159" s="57"/>
      <c r="AF159" s="57"/>
      <c r="AG159" s="66"/>
    </row>
    <row r="160" spans="2:33" s="48" customFormat="1" ht="20.149999999999999" customHeight="1" x14ac:dyDescent="0.2">
      <c r="B160" s="66"/>
      <c r="C160" s="66"/>
      <c r="D160" s="66"/>
      <c r="E160" s="66"/>
      <c r="F160" s="66"/>
      <c r="I160" s="66"/>
      <c r="J160" s="66"/>
      <c r="R160" s="372"/>
      <c r="S160" s="59"/>
    </row>
    <row r="161" spans="2:32" s="48" customFormat="1" ht="39.9" customHeight="1" x14ac:dyDescent="0.2">
      <c r="B161" s="66"/>
      <c r="C161" s="66"/>
      <c r="D161" s="66"/>
      <c r="E161" s="66"/>
      <c r="F161" s="66"/>
      <c r="I161" s="66"/>
      <c r="J161" s="66"/>
      <c r="R161" s="372"/>
      <c r="S161" s="59"/>
    </row>
    <row r="162" spans="2:32" s="48" customFormat="1" ht="39.9" customHeight="1" x14ac:dyDescent="0.2">
      <c r="B162" s="66"/>
      <c r="C162" s="66"/>
      <c r="D162" s="66"/>
      <c r="E162" s="66"/>
      <c r="F162" s="66"/>
      <c r="I162" s="66"/>
      <c r="J162" s="66"/>
      <c r="R162" s="372"/>
      <c r="S162" s="59"/>
    </row>
    <row r="163" spans="2:32" s="48" customFormat="1" ht="30" customHeight="1" x14ac:dyDescent="0.2">
      <c r="B163" s="66"/>
      <c r="C163" s="66"/>
      <c r="D163" s="66"/>
      <c r="E163" s="66"/>
      <c r="F163" s="66"/>
      <c r="I163" s="66"/>
      <c r="J163" s="66"/>
      <c r="R163" s="372"/>
      <c r="S163" s="59"/>
    </row>
    <row r="164" spans="2:32" s="48" customFormat="1" ht="39.9" customHeight="1" x14ac:dyDescent="0.2">
      <c r="B164" s="66"/>
      <c r="C164" s="66"/>
      <c r="D164" s="66"/>
      <c r="E164" s="66"/>
      <c r="F164" s="66"/>
      <c r="I164" s="66"/>
      <c r="J164" s="66"/>
      <c r="R164" s="372"/>
      <c r="S164" s="59"/>
    </row>
    <row r="165" spans="2:32" s="48" customFormat="1" ht="20.149999999999999" customHeight="1" x14ac:dyDescent="0.2">
      <c r="B165" s="66"/>
      <c r="C165" s="66"/>
      <c r="D165" s="66"/>
      <c r="E165" s="66"/>
      <c r="F165" s="66"/>
      <c r="I165" s="66"/>
      <c r="J165" s="66"/>
      <c r="R165" s="372"/>
      <c r="S165" s="59"/>
    </row>
    <row r="166" spans="2:32" s="48" customFormat="1" ht="39.9" customHeight="1" x14ac:dyDescent="0.2">
      <c r="B166" s="66"/>
      <c r="C166" s="66"/>
      <c r="D166" s="66"/>
      <c r="E166" s="66"/>
      <c r="F166" s="66"/>
      <c r="I166" s="66"/>
      <c r="J166" s="66"/>
      <c r="R166" s="372"/>
      <c r="S166" s="59"/>
    </row>
    <row r="167" spans="2:32" s="48" customFormat="1" ht="39.9" customHeight="1" x14ac:dyDescent="0.2">
      <c r="B167" s="66"/>
      <c r="C167" s="66"/>
      <c r="D167" s="66"/>
      <c r="E167" s="66"/>
      <c r="F167" s="66"/>
      <c r="I167" s="66"/>
      <c r="J167" s="66"/>
      <c r="R167" s="372"/>
      <c r="S167" s="59"/>
    </row>
    <row r="168" spans="2:32" s="48" customFormat="1" ht="30" customHeight="1" x14ac:dyDescent="0.2">
      <c r="B168" s="66"/>
      <c r="C168" s="66"/>
      <c r="D168" s="66"/>
      <c r="E168" s="66"/>
      <c r="F168" s="66"/>
      <c r="I168" s="66"/>
      <c r="J168" s="66"/>
      <c r="R168" s="372"/>
      <c r="S168" s="59"/>
    </row>
    <row r="169" spans="2:32" s="48" customFormat="1" ht="39.9" customHeight="1" x14ac:dyDescent="0.2">
      <c r="B169" s="66"/>
      <c r="C169" s="66"/>
      <c r="D169" s="66"/>
      <c r="E169" s="66"/>
      <c r="F169" s="66"/>
      <c r="I169" s="66"/>
      <c r="J169" s="66"/>
      <c r="R169" s="373"/>
      <c r="S169" s="59"/>
    </row>
    <row r="170" spans="2:32" s="48" customFormat="1" ht="20.149999999999999" customHeight="1" x14ac:dyDescent="0.2">
      <c r="B170" s="66"/>
      <c r="C170" s="66"/>
      <c r="D170" s="66"/>
      <c r="E170" s="66"/>
      <c r="F170" s="66"/>
      <c r="I170" s="66"/>
      <c r="J170" s="66"/>
      <c r="R170" s="372"/>
      <c r="S170" s="59"/>
    </row>
    <row r="171" spans="2:32" s="48" customFormat="1" ht="39.9" customHeight="1" x14ac:dyDescent="0.2">
      <c r="B171" s="66"/>
      <c r="C171" s="66"/>
      <c r="D171" s="66"/>
      <c r="E171" s="66"/>
      <c r="F171" s="66"/>
      <c r="I171" s="66"/>
      <c r="J171" s="66"/>
      <c r="R171" s="372"/>
      <c r="S171" s="59"/>
    </row>
    <row r="172" spans="2:32" s="48" customFormat="1" ht="39.9" customHeight="1" x14ac:dyDescent="0.2">
      <c r="B172" s="66"/>
      <c r="C172" s="66"/>
      <c r="D172" s="66"/>
      <c r="E172" s="66"/>
      <c r="F172" s="66"/>
      <c r="I172" s="66"/>
      <c r="J172" s="66"/>
      <c r="R172" s="372"/>
      <c r="S172" s="59"/>
    </row>
    <row r="173" spans="2:32" s="48" customFormat="1" ht="30" customHeight="1" x14ac:dyDescent="0.2">
      <c r="B173" s="66"/>
      <c r="C173" s="66"/>
      <c r="D173" s="66"/>
      <c r="E173" s="66"/>
      <c r="F173" s="66"/>
      <c r="I173" s="66"/>
      <c r="J173" s="66"/>
      <c r="R173" s="372"/>
      <c r="S173" s="59"/>
    </row>
    <row r="174" spans="2:32" s="48" customFormat="1" ht="39.9" customHeight="1" x14ac:dyDescent="0.2">
      <c r="B174" s="66"/>
      <c r="C174" s="66"/>
      <c r="D174" s="66"/>
      <c r="E174" s="66"/>
      <c r="F174" s="66"/>
      <c r="I174" s="66"/>
      <c r="J174" s="66"/>
      <c r="R174" s="373"/>
      <c r="S174" s="59"/>
    </row>
    <row r="175" spans="2:32" s="48" customFormat="1" ht="20.149999999999999" customHeight="1" x14ac:dyDescent="0.2">
      <c r="B175" s="66"/>
      <c r="C175" s="66"/>
      <c r="D175" s="66"/>
      <c r="E175" s="66"/>
      <c r="F175" s="66"/>
      <c r="I175" s="66"/>
      <c r="J175" s="66"/>
      <c r="R175" s="372"/>
      <c r="S175" s="59"/>
    </row>
    <row r="176" spans="2:32" s="48" customFormat="1" ht="39.9" customHeight="1" x14ac:dyDescent="0.2">
      <c r="B176" s="66"/>
      <c r="C176" s="66"/>
      <c r="D176" s="66"/>
      <c r="E176" s="66"/>
      <c r="F176" s="66"/>
      <c r="I176" s="66"/>
      <c r="J176" s="66"/>
      <c r="R176" s="372"/>
      <c r="S176" s="58"/>
      <c r="T176" s="58"/>
      <c r="U176" s="58"/>
      <c r="V176" s="58"/>
      <c r="W176" s="58"/>
      <c r="X176" s="58"/>
      <c r="Y176" s="58"/>
      <c r="Z176" s="58"/>
      <c r="AA176" s="58"/>
      <c r="AB176" s="58"/>
      <c r="AC176" s="58"/>
      <c r="AD176" s="58"/>
      <c r="AE176" s="58"/>
      <c r="AF176" s="58"/>
    </row>
    <row r="177" spans="2:42" s="48" customFormat="1" ht="39.9" customHeight="1" x14ac:dyDescent="0.2">
      <c r="B177" s="66"/>
      <c r="C177" s="66"/>
      <c r="D177" s="66"/>
      <c r="E177" s="66"/>
      <c r="F177" s="66"/>
      <c r="I177" s="66"/>
      <c r="J177" s="66"/>
      <c r="R177" s="372"/>
      <c r="S177" s="58"/>
      <c r="T177" s="58"/>
      <c r="U177" s="58"/>
      <c r="V177" s="58"/>
      <c r="W177" s="58"/>
      <c r="X177" s="58"/>
      <c r="Y177" s="58"/>
      <c r="Z177" s="58"/>
      <c r="AA177" s="58"/>
      <c r="AB177" s="58"/>
      <c r="AC177" s="58"/>
      <c r="AD177" s="58"/>
      <c r="AE177" s="58"/>
      <c r="AF177" s="58"/>
    </row>
    <row r="178" spans="2:42" s="48" customFormat="1" ht="30" customHeight="1" x14ac:dyDescent="0.2">
      <c r="B178" s="66"/>
      <c r="C178" s="66"/>
      <c r="D178" s="66"/>
      <c r="E178" s="66"/>
      <c r="F178" s="66"/>
      <c r="I178" s="66"/>
      <c r="J178" s="66"/>
      <c r="R178" s="372"/>
      <c r="S178" s="58"/>
      <c r="T178" s="58"/>
      <c r="U178" s="58"/>
      <c r="V178" s="58"/>
      <c r="W178" s="58"/>
      <c r="X178" s="58"/>
      <c r="Y178" s="58"/>
      <c r="Z178" s="58"/>
      <c r="AA178" s="58"/>
      <c r="AB178" s="58"/>
      <c r="AC178" s="58"/>
      <c r="AD178" s="58"/>
      <c r="AE178" s="58"/>
      <c r="AF178" s="58"/>
    </row>
    <row r="179" spans="2:42" s="48" customFormat="1" ht="39.9" customHeight="1" x14ac:dyDescent="0.2">
      <c r="B179" s="66"/>
      <c r="C179" s="66"/>
      <c r="D179" s="66"/>
      <c r="E179" s="66"/>
      <c r="F179" s="66"/>
      <c r="I179" s="66"/>
      <c r="J179" s="66"/>
      <c r="R179" s="373"/>
      <c r="S179" s="58"/>
      <c r="T179" s="58"/>
      <c r="U179" s="58"/>
      <c r="V179" s="58"/>
      <c r="W179" s="58"/>
      <c r="X179" s="58"/>
      <c r="Y179" s="58"/>
      <c r="Z179" s="58"/>
      <c r="AA179" s="58"/>
      <c r="AB179" s="58"/>
      <c r="AC179" s="58"/>
      <c r="AD179" s="58"/>
      <c r="AE179" s="58"/>
      <c r="AF179" s="58"/>
    </row>
    <row r="184" spans="2:42" s="58" customFormat="1" ht="15.75" customHeight="1" x14ac:dyDescent="0.2">
      <c r="B184" s="66"/>
      <c r="C184" s="66"/>
      <c r="D184" s="66"/>
      <c r="E184" s="66"/>
      <c r="F184" s="66"/>
      <c r="G184" s="48"/>
      <c r="H184" s="48"/>
      <c r="I184" s="66"/>
      <c r="J184" s="66"/>
      <c r="K184" s="48"/>
      <c r="L184" s="48"/>
      <c r="M184" s="48"/>
      <c r="N184" s="48"/>
      <c r="O184" s="48"/>
      <c r="P184" s="48"/>
      <c r="Q184" s="48"/>
      <c r="R184" s="373"/>
      <c r="AG184" s="66"/>
      <c r="AH184" s="66"/>
      <c r="AI184" s="66"/>
      <c r="AJ184" s="66"/>
      <c r="AK184" s="66"/>
      <c r="AL184" s="66"/>
      <c r="AM184" s="66"/>
      <c r="AN184" s="66"/>
      <c r="AO184" s="66"/>
      <c r="AP184" s="66"/>
    </row>
    <row r="189" spans="2:42" s="58" customFormat="1" ht="15.75" customHeight="1" x14ac:dyDescent="0.2">
      <c r="B189" s="66"/>
      <c r="C189" s="66"/>
      <c r="D189" s="66"/>
      <c r="E189" s="66"/>
      <c r="F189" s="66"/>
      <c r="G189" s="48"/>
      <c r="H189" s="48"/>
      <c r="I189" s="66"/>
      <c r="J189" s="66"/>
      <c r="K189" s="48"/>
      <c r="L189" s="48"/>
      <c r="M189" s="48"/>
      <c r="N189" s="48"/>
      <c r="O189" s="48"/>
      <c r="P189" s="48"/>
      <c r="Q189" s="48"/>
      <c r="R189" s="373"/>
      <c r="AG189" s="66"/>
      <c r="AH189" s="66"/>
      <c r="AI189" s="66"/>
      <c r="AJ189" s="66"/>
      <c r="AK189" s="66"/>
      <c r="AL189" s="66"/>
      <c r="AM189" s="66"/>
      <c r="AN189" s="66"/>
      <c r="AO189" s="66"/>
      <c r="AP189" s="66"/>
    </row>
    <row r="194" spans="2:42" s="58" customFormat="1" ht="15.75" customHeight="1" x14ac:dyDescent="0.2">
      <c r="B194" s="66"/>
      <c r="C194" s="66"/>
      <c r="D194" s="66"/>
      <c r="E194" s="66"/>
      <c r="F194" s="66"/>
      <c r="G194" s="48"/>
      <c r="H194" s="48"/>
      <c r="I194" s="66"/>
      <c r="J194" s="66"/>
      <c r="K194" s="48"/>
      <c r="L194" s="48"/>
      <c r="M194" s="48"/>
      <c r="N194" s="48"/>
      <c r="O194" s="48"/>
      <c r="P194" s="48"/>
      <c r="Q194" s="48"/>
      <c r="R194" s="373"/>
      <c r="AG194" s="66"/>
      <c r="AH194" s="66"/>
      <c r="AI194" s="66"/>
      <c r="AJ194" s="66"/>
      <c r="AK194" s="66"/>
      <c r="AL194" s="66"/>
      <c r="AM194" s="66"/>
      <c r="AN194" s="66"/>
      <c r="AO194" s="66"/>
      <c r="AP194" s="66"/>
    </row>
    <row r="199" spans="2:42" s="58" customFormat="1" ht="15.75" customHeight="1" x14ac:dyDescent="0.2">
      <c r="B199" s="66"/>
      <c r="C199" s="66"/>
      <c r="D199" s="66"/>
      <c r="E199" s="66"/>
      <c r="F199" s="66"/>
      <c r="G199" s="48"/>
      <c r="H199" s="48"/>
      <c r="I199" s="66"/>
      <c r="J199" s="66"/>
      <c r="K199" s="48"/>
      <c r="L199" s="48"/>
      <c r="M199" s="48"/>
      <c r="N199" s="48"/>
      <c r="O199" s="48"/>
      <c r="P199" s="48"/>
      <c r="Q199" s="48"/>
      <c r="R199" s="373"/>
      <c r="AG199" s="66"/>
      <c r="AH199" s="66"/>
      <c r="AI199" s="66"/>
      <c r="AJ199" s="66"/>
      <c r="AK199" s="66"/>
      <c r="AL199" s="66"/>
      <c r="AM199" s="66"/>
      <c r="AN199" s="66"/>
      <c r="AO199" s="66"/>
      <c r="AP199" s="66"/>
    </row>
    <row r="200" spans="2:42" s="58" customFormat="1" ht="15.75" customHeight="1" x14ac:dyDescent="0.2">
      <c r="B200" s="66"/>
      <c r="C200" s="66"/>
      <c r="D200" s="66"/>
      <c r="E200" s="66"/>
      <c r="F200" s="66"/>
      <c r="G200" s="48"/>
      <c r="H200" s="48"/>
      <c r="I200" s="66"/>
      <c r="J200" s="66"/>
      <c r="K200" s="48"/>
      <c r="L200" s="48"/>
      <c r="M200" s="48"/>
      <c r="N200" s="48"/>
      <c r="O200" s="48"/>
      <c r="P200" s="48"/>
      <c r="Q200" s="48"/>
      <c r="R200" s="374"/>
      <c r="AG200" s="66"/>
      <c r="AH200" s="66"/>
      <c r="AI200" s="66"/>
      <c r="AJ200" s="66"/>
      <c r="AK200" s="66"/>
      <c r="AL200" s="66"/>
      <c r="AM200" s="66"/>
      <c r="AN200" s="66"/>
      <c r="AO200" s="66"/>
      <c r="AP200" s="66"/>
    </row>
    <row r="201" spans="2:42" s="58" customFormat="1" ht="15.75" customHeight="1" x14ac:dyDescent="0.2">
      <c r="B201" s="66"/>
      <c r="C201" s="66"/>
      <c r="D201" s="66"/>
      <c r="E201" s="66"/>
      <c r="F201" s="66"/>
      <c r="G201" s="48"/>
      <c r="H201" s="48"/>
      <c r="I201" s="66"/>
      <c r="J201" s="66"/>
      <c r="K201" s="48"/>
      <c r="L201" s="48"/>
      <c r="M201" s="48"/>
      <c r="N201" s="48"/>
      <c r="O201" s="48"/>
      <c r="P201" s="48"/>
      <c r="Q201" s="48"/>
      <c r="R201" s="374"/>
      <c r="AG201" s="66"/>
      <c r="AH201" s="66"/>
      <c r="AI201" s="66"/>
      <c r="AJ201" s="66"/>
      <c r="AK201" s="66"/>
      <c r="AL201" s="66"/>
      <c r="AM201" s="66"/>
      <c r="AN201" s="66"/>
      <c r="AO201" s="66"/>
      <c r="AP201" s="66"/>
    </row>
    <row r="202" spans="2:42" s="58" customFormat="1" ht="15.75" customHeight="1" x14ac:dyDescent="0.2">
      <c r="B202" s="66"/>
      <c r="C202" s="66"/>
      <c r="D202" s="66"/>
      <c r="E202" s="66"/>
      <c r="F202" s="66"/>
      <c r="G202" s="48"/>
      <c r="H202" s="48"/>
      <c r="I202" s="66"/>
      <c r="J202" s="66"/>
      <c r="K202" s="48"/>
      <c r="L202" s="48"/>
      <c r="M202" s="48"/>
      <c r="N202" s="48"/>
      <c r="O202" s="48"/>
      <c r="P202" s="48"/>
      <c r="Q202" s="48"/>
      <c r="R202" s="374"/>
      <c r="AG202" s="66"/>
      <c r="AH202" s="66"/>
      <c r="AI202" s="66"/>
      <c r="AJ202" s="66"/>
      <c r="AK202" s="66"/>
      <c r="AL202" s="66"/>
      <c r="AM202" s="66"/>
      <c r="AN202" s="66"/>
      <c r="AO202" s="66"/>
      <c r="AP202" s="66"/>
    </row>
    <row r="203" spans="2:42" s="58" customFormat="1" ht="15.75" customHeight="1" x14ac:dyDescent="0.2">
      <c r="B203" s="66"/>
      <c r="C203" s="66"/>
      <c r="D203" s="66"/>
      <c r="E203" s="66"/>
      <c r="F203" s="66"/>
      <c r="G203" s="48"/>
      <c r="H203" s="48"/>
      <c r="I203" s="66"/>
      <c r="J203" s="66"/>
      <c r="K203" s="48"/>
      <c r="L203" s="48"/>
      <c r="M203" s="48"/>
      <c r="N203" s="48"/>
      <c r="O203" s="48"/>
      <c r="P203" s="48"/>
      <c r="Q203" s="48"/>
      <c r="R203" s="374"/>
      <c r="AG203" s="66"/>
      <c r="AH203" s="66"/>
      <c r="AI203" s="66"/>
      <c r="AJ203" s="66"/>
      <c r="AK203" s="66"/>
      <c r="AL203" s="66"/>
      <c r="AM203" s="66"/>
      <c r="AN203" s="66"/>
      <c r="AO203" s="66"/>
      <c r="AP203" s="66"/>
    </row>
    <row r="204" spans="2:42" s="58" customFormat="1" ht="15.75" customHeight="1" x14ac:dyDescent="0.2">
      <c r="B204" s="66"/>
      <c r="C204" s="66"/>
      <c r="D204" s="66"/>
      <c r="E204" s="66"/>
      <c r="F204" s="66"/>
      <c r="G204" s="48"/>
      <c r="H204" s="48"/>
      <c r="I204" s="66"/>
      <c r="J204" s="66"/>
      <c r="K204" s="48"/>
      <c r="L204" s="48"/>
      <c r="M204" s="48"/>
      <c r="N204" s="48"/>
      <c r="O204" s="48"/>
      <c r="P204" s="48"/>
      <c r="Q204" s="48"/>
      <c r="R204" s="374"/>
      <c r="AG204" s="66"/>
      <c r="AH204" s="66"/>
      <c r="AI204" s="66"/>
      <c r="AJ204" s="66"/>
      <c r="AK204" s="66"/>
      <c r="AL204" s="66"/>
      <c r="AM204" s="66"/>
      <c r="AN204" s="66"/>
      <c r="AO204" s="66"/>
      <c r="AP204" s="66"/>
    </row>
    <row r="205" spans="2:42" s="58" customFormat="1" ht="15.75" customHeight="1" x14ac:dyDescent="0.2">
      <c r="B205" s="66"/>
      <c r="C205" s="66"/>
      <c r="D205" s="66"/>
      <c r="E205" s="66"/>
      <c r="F205" s="66"/>
      <c r="G205" s="48"/>
      <c r="H205" s="48"/>
      <c r="I205" s="66"/>
      <c r="J205" s="66"/>
      <c r="K205" s="48"/>
      <c r="L205" s="48"/>
      <c r="M205" s="48"/>
      <c r="N205" s="48"/>
      <c r="O205" s="48"/>
      <c r="P205" s="48"/>
      <c r="Q205" s="48"/>
      <c r="R205" s="374"/>
      <c r="AG205" s="66"/>
      <c r="AH205" s="66"/>
      <c r="AI205" s="66"/>
      <c r="AJ205" s="66"/>
      <c r="AK205" s="66"/>
      <c r="AL205" s="66"/>
      <c r="AM205" s="66"/>
      <c r="AN205" s="66"/>
      <c r="AO205" s="66"/>
      <c r="AP205" s="66"/>
    </row>
    <row r="206" spans="2:42" s="58" customFormat="1" ht="15.75" customHeight="1" x14ac:dyDescent="0.2">
      <c r="B206" s="66"/>
      <c r="C206" s="66"/>
      <c r="D206" s="66"/>
      <c r="E206" s="66"/>
      <c r="F206" s="66"/>
      <c r="G206" s="48"/>
      <c r="H206" s="48"/>
      <c r="I206" s="66"/>
      <c r="J206" s="66"/>
      <c r="K206" s="48"/>
      <c r="L206" s="48"/>
      <c r="M206" s="48"/>
      <c r="N206" s="48"/>
      <c r="O206" s="48"/>
      <c r="P206" s="48"/>
      <c r="Q206" s="48"/>
      <c r="R206" s="374"/>
      <c r="AG206" s="66"/>
      <c r="AH206" s="66"/>
      <c r="AI206" s="66"/>
      <c r="AJ206" s="66"/>
      <c r="AK206" s="66"/>
      <c r="AL206" s="66"/>
      <c r="AM206" s="66"/>
      <c r="AN206" s="66"/>
      <c r="AO206" s="66"/>
      <c r="AP206" s="66"/>
    </row>
    <row r="207" spans="2:42" s="58" customFormat="1" ht="15.75" customHeight="1" x14ac:dyDescent="0.2">
      <c r="B207" s="66"/>
      <c r="C207" s="66"/>
      <c r="D207" s="66"/>
      <c r="E207" s="66"/>
      <c r="F207" s="66"/>
      <c r="G207" s="48"/>
      <c r="H207" s="48"/>
      <c r="I207" s="66"/>
      <c r="J207" s="66"/>
      <c r="K207" s="48"/>
      <c r="L207" s="48"/>
      <c r="M207" s="48"/>
      <c r="N207" s="48"/>
      <c r="O207" s="48"/>
      <c r="P207" s="48"/>
      <c r="Q207" s="48"/>
      <c r="R207" s="374"/>
      <c r="AG207" s="66"/>
      <c r="AH207" s="66"/>
      <c r="AI207" s="66"/>
      <c r="AJ207" s="66"/>
      <c r="AK207" s="66"/>
      <c r="AL207" s="66"/>
      <c r="AM207" s="66"/>
      <c r="AN207" s="66"/>
      <c r="AO207" s="66"/>
      <c r="AP207" s="66"/>
    </row>
    <row r="208" spans="2:42" s="58" customFormat="1" ht="15.75" customHeight="1" x14ac:dyDescent="0.2">
      <c r="B208" s="66"/>
      <c r="C208" s="66"/>
      <c r="D208" s="66"/>
      <c r="E208" s="66"/>
      <c r="F208" s="66"/>
      <c r="G208" s="48"/>
      <c r="H208" s="48"/>
      <c r="I208" s="66"/>
      <c r="J208" s="66"/>
      <c r="K208" s="48"/>
      <c r="L208" s="48"/>
      <c r="M208" s="48"/>
      <c r="N208" s="48"/>
      <c r="O208" s="48"/>
      <c r="P208" s="48"/>
      <c r="Q208" s="48"/>
      <c r="R208" s="374"/>
      <c r="AG208" s="66"/>
      <c r="AH208" s="66"/>
      <c r="AI208" s="66"/>
      <c r="AJ208" s="66"/>
      <c r="AK208" s="66"/>
      <c r="AL208" s="66"/>
      <c r="AM208" s="66"/>
      <c r="AN208" s="66"/>
      <c r="AO208" s="66"/>
      <c r="AP208" s="66"/>
    </row>
    <row r="209" spans="2:42" s="58" customFormat="1" ht="15.75" customHeight="1" x14ac:dyDescent="0.2">
      <c r="B209" s="66"/>
      <c r="C209" s="66"/>
      <c r="D209" s="66"/>
      <c r="E209" s="66"/>
      <c r="F209" s="66"/>
      <c r="G209" s="48"/>
      <c r="H209" s="48"/>
      <c r="I209" s="66"/>
      <c r="J209" s="66"/>
      <c r="K209" s="48"/>
      <c r="L209" s="48"/>
      <c r="M209" s="48"/>
      <c r="N209" s="48"/>
      <c r="O209" s="48"/>
      <c r="P209" s="48"/>
      <c r="Q209" s="48"/>
      <c r="R209" s="374"/>
      <c r="AG209" s="66"/>
      <c r="AH209" s="66"/>
      <c r="AI209" s="66"/>
      <c r="AJ209" s="66"/>
      <c r="AK209" s="66"/>
      <c r="AL209" s="66"/>
      <c r="AM209" s="66"/>
      <c r="AN209" s="66"/>
      <c r="AO209" s="66"/>
      <c r="AP209" s="66"/>
    </row>
    <row r="210" spans="2:42" s="58" customFormat="1" ht="15.75" customHeight="1" x14ac:dyDescent="0.2">
      <c r="B210" s="66"/>
      <c r="C210" s="66"/>
      <c r="D210" s="66"/>
      <c r="E210" s="66"/>
      <c r="F210" s="66"/>
      <c r="G210" s="48"/>
      <c r="H210" s="48"/>
      <c r="I210" s="66"/>
      <c r="J210" s="66"/>
      <c r="K210" s="48"/>
      <c r="L210" s="48"/>
      <c r="M210" s="48"/>
      <c r="N210" s="48"/>
      <c r="O210" s="48"/>
      <c r="P210" s="48"/>
      <c r="Q210" s="48"/>
      <c r="R210" s="374"/>
      <c r="AG210" s="66"/>
      <c r="AH210" s="66"/>
      <c r="AI210" s="66"/>
      <c r="AJ210" s="66"/>
      <c r="AK210" s="66"/>
      <c r="AL210" s="66"/>
      <c r="AM210" s="66"/>
      <c r="AN210" s="66"/>
      <c r="AO210" s="66"/>
      <c r="AP210" s="66"/>
    </row>
    <row r="211" spans="2:42" s="58" customFormat="1" ht="15.75" customHeight="1" x14ac:dyDescent="0.2">
      <c r="B211" s="66"/>
      <c r="C211" s="66"/>
      <c r="D211" s="66"/>
      <c r="E211" s="66"/>
      <c r="F211" s="66"/>
      <c r="G211" s="48"/>
      <c r="H211" s="48"/>
      <c r="I211" s="66"/>
      <c r="J211" s="66"/>
      <c r="K211" s="48"/>
      <c r="L211" s="48"/>
      <c r="M211" s="48"/>
      <c r="N211" s="48"/>
      <c r="O211" s="48"/>
      <c r="P211" s="48"/>
      <c r="Q211" s="48"/>
      <c r="R211" s="374"/>
      <c r="AG211" s="66"/>
      <c r="AH211" s="66"/>
      <c r="AI211" s="66"/>
      <c r="AJ211" s="66"/>
      <c r="AK211" s="66"/>
      <c r="AL211" s="66"/>
      <c r="AM211" s="66"/>
      <c r="AN211" s="66"/>
      <c r="AO211" s="66"/>
      <c r="AP211" s="66"/>
    </row>
    <row r="212" spans="2:42" s="58" customFormat="1" ht="15.75" customHeight="1" x14ac:dyDescent="0.2">
      <c r="B212" s="66"/>
      <c r="C212" s="66"/>
      <c r="D212" s="66"/>
      <c r="E212" s="66"/>
      <c r="F212" s="66"/>
      <c r="G212" s="48"/>
      <c r="H212" s="48"/>
      <c r="I212" s="66"/>
      <c r="J212" s="66"/>
      <c r="K212" s="48"/>
      <c r="L212" s="48"/>
      <c r="M212" s="48"/>
      <c r="N212" s="48"/>
      <c r="O212" s="48"/>
      <c r="P212" s="48"/>
      <c r="Q212" s="48"/>
      <c r="R212" s="374"/>
      <c r="AG212" s="66"/>
      <c r="AH212" s="66"/>
      <c r="AI212" s="66"/>
      <c r="AJ212" s="66"/>
      <c r="AK212" s="66"/>
      <c r="AL212" s="66"/>
      <c r="AM212" s="66"/>
      <c r="AN212" s="66"/>
      <c r="AO212" s="66"/>
      <c r="AP212" s="66"/>
    </row>
    <row r="213" spans="2:42" s="58" customFormat="1" ht="15.75" customHeight="1" x14ac:dyDescent="0.2">
      <c r="B213" s="66"/>
      <c r="C213" s="66"/>
      <c r="D213" s="66"/>
      <c r="E213" s="66"/>
      <c r="F213" s="66"/>
      <c r="G213" s="48"/>
      <c r="H213" s="48"/>
      <c r="I213" s="66"/>
      <c r="J213" s="66"/>
      <c r="K213" s="48"/>
      <c r="L213" s="48"/>
      <c r="M213" s="48"/>
      <c r="N213" s="48"/>
      <c r="O213" s="48"/>
      <c r="P213" s="48"/>
      <c r="Q213" s="48"/>
      <c r="R213" s="374"/>
      <c r="AG213" s="66"/>
      <c r="AH213" s="66"/>
      <c r="AI213" s="66"/>
      <c r="AJ213" s="66"/>
      <c r="AK213" s="66"/>
      <c r="AL213" s="66"/>
      <c r="AM213" s="66"/>
      <c r="AN213" s="66"/>
      <c r="AO213" s="66"/>
      <c r="AP213" s="66"/>
    </row>
    <row r="214" spans="2:42" s="58" customFormat="1" ht="15.75" customHeight="1" x14ac:dyDescent="0.2">
      <c r="B214" s="66"/>
      <c r="C214" s="66"/>
      <c r="D214" s="66"/>
      <c r="E214" s="66"/>
      <c r="F214" s="66"/>
      <c r="G214" s="48"/>
      <c r="H214" s="48"/>
      <c r="I214" s="66"/>
      <c r="J214" s="66"/>
      <c r="K214" s="48"/>
      <c r="L214" s="48"/>
      <c r="M214" s="48"/>
      <c r="N214" s="48"/>
      <c r="O214" s="48"/>
      <c r="P214" s="48"/>
      <c r="Q214" s="48"/>
      <c r="R214" s="374"/>
      <c r="AG214" s="66"/>
      <c r="AH214" s="66"/>
      <c r="AI214" s="66"/>
      <c r="AJ214" s="66"/>
      <c r="AK214" s="66"/>
      <c r="AL214" s="66"/>
      <c r="AM214" s="66"/>
      <c r="AN214" s="66"/>
      <c r="AO214" s="66"/>
      <c r="AP214" s="66"/>
    </row>
    <row r="215" spans="2:42" s="58" customFormat="1" ht="15.75" customHeight="1" x14ac:dyDescent="0.2">
      <c r="B215" s="66"/>
      <c r="C215" s="66"/>
      <c r="D215" s="66"/>
      <c r="E215" s="66"/>
      <c r="F215" s="66"/>
      <c r="G215" s="48"/>
      <c r="H215" s="48"/>
      <c r="I215" s="66"/>
      <c r="J215" s="66"/>
      <c r="K215" s="48"/>
      <c r="L215" s="48"/>
      <c r="M215" s="48"/>
      <c r="N215" s="48"/>
      <c r="O215" s="48"/>
      <c r="P215" s="48"/>
      <c r="Q215" s="48"/>
      <c r="R215" s="374"/>
      <c r="AG215" s="66"/>
      <c r="AH215" s="66"/>
      <c r="AI215" s="66"/>
      <c r="AJ215" s="66"/>
      <c r="AK215" s="66"/>
      <c r="AL215" s="66"/>
      <c r="AM215" s="66"/>
      <c r="AN215" s="66"/>
      <c r="AO215" s="66"/>
      <c r="AP215" s="66"/>
    </row>
    <row r="216" spans="2:42" s="58" customFormat="1" ht="15.75" customHeight="1" x14ac:dyDescent="0.2">
      <c r="B216" s="66"/>
      <c r="C216" s="66"/>
      <c r="D216" s="66"/>
      <c r="E216" s="66"/>
      <c r="F216" s="66"/>
      <c r="G216" s="48"/>
      <c r="H216" s="48"/>
      <c r="I216" s="66"/>
      <c r="J216" s="66"/>
      <c r="K216" s="48"/>
      <c r="L216" s="48"/>
      <c r="M216" s="48"/>
      <c r="N216" s="48"/>
      <c r="O216" s="48"/>
      <c r="P216" s="48"/>
      <c r="Q216" s="48"/>
      <c r="R216" s="374"/>
      <c r="AG216" s="66"/>
      <c r="AH216" s="66"/>
      <c r="AI216" s="66"/>
      <c r="AJ216" s="66"/>
      <c r="AK216" s="66"/>
      <c r="AL216" s="66"/>
      <c r="AM216" s="66"/>
      <c r="AN216" s="66"/>
      <c r="AO216" s="66"/>
      <c r="AP216" s="66"/>
    </row>
    <row r="217" spans="2:42" s="58" customFormat="1" ht="15.75" customHeight="1" x14ac:dyDescent="0.2">
      <c r="B217" s="66"/>
      <c r="C217" s="66"/>
      <c r="D217" s="66"/>
      <c r="E217" s="66"/>
      <c r="F217" s="66"/>
      <c r="G217" s="48"/>
      <c r="H217" s="48"/>
      <c r="I217" s="66"/>
      <c r="J217" s="66"/>
      <c r="K217" s="48"/>
      <c r="L217" s="48"/>
      <c r="M217" s="48"/>
      <c r="N217" s="48"/>
      <c r="O217" s="48"/>
      <c r="P217" s="48"/>
      <c r="Q217" s="48"/>
      <c r="R217" s="374"/>
      <c r="AG217" s="66"/>
      <c r="AH217" s="66"/>
      <c r="AI217" s="66"/>
      <c r="AJ217" s="66"/>
      <c r="AK217" s="66"/>
      <c r="AL217" s="66"/>
      <c r="AM217" s="66"/>
      <c r="AN217" s="66"/>
      <c r="AO217" s="66"/>
      <c r="AP217" s="66"/>
    </row>
    <row r="218" spans="2:42" s="58" customFormat="1" ht="15.75" customHeight="1" x14ac:dyDescent="0.2">
      <c r="B218" s="66"/>
      <c r="C218" s="66"/>
      <c r="D218" s="66"/>
      <c r="E218" s="66"/>
      <c r="F218" s="66"/>
      <c r="G218" s="48"/>
      <c r="H218" s="48"/>
      <c r="I218" s="66"/>
      <c r="J218" s="66"/>
      <c r="K218" s="48"/>
      <c r="L218" s="48"/>
      <c r="M218" s="48"/>
      <c r="N218" s="48"/>
      <c r="O218" s="48"/>
      <c r="P218" s="48"/>
      <c r="Q218" s="48"/>
      <c r="R218" s="374"/>
      <c r="AG218" s="66"/>
      <c r="AH218" s="66"/>
      <c r="AI218" s="66"/>
      <c r="AJ218" s="66"/>
      <c r="AK218" s="66"/>
      <c r="AL218" s="66"/>
      <c r="AM218" s="66"/>
      <c r="AN218" s="66"/>
      <c r="AO218" s="66"/>
      <c r="AP218" s="66"/>
    </row>
    <row r="219" spans="2:42" s="58" customFormat="1" ht="15.75" customHeight="1" x14ac:dyDescent="0.2">
      <c r="B219" s="66"/>
      <c r="C219" s="66"/>
      <c r="D219" s="66"/>
      <c r="E219" s="66"/>
      <c r="F219" s="66"/>
      <c r="G219" s="48"/>
      <c r="H219" s="48"/>
      <c r="I219" s="66"/>
      <c r="J219" s="66"/>
      <c r="K219" s="48"/>
      <c r="L219" s="48"/>
      <c r="M219" s="48"/>
      <c r="N219" s="48"/>
      <c r="O219" s="48"/>
      <c r="P219" s="48"/>
      <c r="Q219" s="48"/>
      <c r="R219" s="374"/>
      <c r="AG219" s="66"/>
      <c r="AH219" s="66"/>
      <c r="AI219" s="66"/>
      <c r="AJ219" s="66"/>
      <c r="AK219" s="66"/>
      <c r="AL219" s="66"/>
      <c r="AM219" s="66"/>
      <c r="AN219" s="66"/>
      <c r="AO219" s="66"/>
      <c r="AP219" s="66"/>
    </row>
  </sheetData>
  <sheetProtection algorithmName="SHA-512" hashValue="FtjibilLA4liMDGtT/TReqOoWxIrScbKWNA8y5ngTK9LRCB/hfmMNyCEnEh7TOMnmhXeIM5HTHEEqS7w7POzEA==" saltValue="s96AG9VfDrN0o+zDKYRt5Q==" spinCount="100000" sheet="1" objects="1" scenarios="1"/>
  <mergeCells count="570">
    <mergeCell ref="Q151:Q153"/>
    <mergeCell ref="Q154:Q156"/>
    <mergeCell ref="Q157:Q159"/>
    <mergeCell ref="Q124:Q126"/>
    <mergeCell ref="Q127:Q129"/>
    <mergeCell ref="Q130:Q132"/>
    <mergeCell ref="Q133:Q135"/>
    <mergeCell ref="Q136:Q138"/>
    <mergeCell ref="Q139:Q141"/>
    <mergeCell ref="Q142:Q144"/>
    <mergeCell ref="Q145:Q147"/>
    <mergeCell ref="Q148:Q150"/>
    <mergeCell ref="Q97:Q99"/>
    <mergeCell ref="Q100:Q102"/>
    <mergeCell ref="Q103:Q105"/>
    <mergeCell ref="Q106:Q108"/>
    <mergeCell ref="Q109:Q111"/>
    <mergeCell ref="Q112:Q114"/>
    <mergeCell ref="Q115:Q117"/>
    <mergeCell ref="Q118:Q120"/>
    <mergeCell ref="Q121:Q123"/>
    <mergeCell ref="Q70:Q72"/>
    <mergeCell ref="Q73:Q75"/>
    <mergeCell ref="Q76:Q78"/>
    <mergeCell ref="Q79:Q81"/>
    <mergeCell ref="Q82:Q84"/>
    <mergeCell ref="Q85:Q87"/>
    <mergeCell ref="Q88:Q90"/>
    <mergeCell ref="Q91:Q93"/>
    <mergeCell ref="Q94:Q96"/>
    <mergeCell ref="Q43:Q45"/>
    <mergeCell ref="Q46:Q48"/>
    <mergeCell ref="Q49:Q51"/>
    <mergeCell ref="Q52:Q54"/>
    <mergeCell ref="Q55:Q57"/>
    <mergeCell ref="Q58:Q60"/>
    <mergeCell ref="Q61:Q63"/>
    <mergeCell ref="Q64:Q66"/>
    <mergeCell ref="Q67:Q69"/>
    <mergeCell ref="Q16:Q18"/>
    <mergeCell ref="Q19:Q21"/>
    <mergeCell ref="Q22:Q24"/>
    <mergeCell ref="Q25:Q27"/>
    <mergeCell ref="Q28:Q30"/>
    <mergeCell ref="Q31:Q33"/>
    <mergeCell ref="Q34:Q36"/>
    <mergeCell ref="Q37:Q39"/>
    <mergeCell ref="Q40:Q42"/>
    <mergeCell ref="S10:AF12"/>
    <mergeCell ref="P13:P15"/>
    <mergeCell ref="J8:J9"/>
    <mergeCell ref="B10:B12"/>
    <mergeCell ref="C10:C12"/>
    <mergeCell ref="D10:D12"/>
    <mergeCell ref="F10:F12"/>
    <mergeCell ref="G10:G12"/>
    <mergeCell ref="B8:B9"/>
    <mergeCell ref="P10:P12"/>
    <mergeCell ref="M8:O9"/>
    <mergeCell ref="P8:P9"/>
    <mergeCell ref="B13:B15"/>
    <mergeCell ref="C13:C15"/>
    <mergeCell ref="D13:D15"/>
    <mergeCell ref="E13:E15"/>
    <mergeCell ref="F13:F15"/>
    <mergeCell ref="G13:G15"/>
    <mergeCell ref="H13:H15"/>
    <mergeCell ref="I13:I15"/>
    <mergeCell ref="J13:J15"/>
    <mergeCell ref="Q8:Q9"/>
    <mergeCell ref="Q10:Q12"/>
    <mergeCell ref="Q13:Q15"/>
    <mergeCell ref="S5:AF5"/>
    <mergeCell ref="B6:D6"/>
    <mergeCell ref="B7:D7"/>
    <mergeCell ref="M7:O7"/>
    <mergeCell ref="K7:L7"/>
    <mergeCell ref="C8:C9"/>
    <mergeCell ref="F8:F9"/>
    <mergeCell ref="G8:H8"/>
    <mergeCell ref="I8:I9"/>
    <mergeCell ref="S6:AF7"/>
    <mergeCell ref="P16:P18"/>
    <mergeCell ref="B19:B21"/>
    <mergeCell ref="C19:C21"/>
    <mergeCell ref="D19:D21"/>
    <mergeCell ref="E19:E21"/>
    <mergeCell ref="F19:F21"/>
    <mergeCell ref="G19:G21"/>
    <mergeCell ref="H19:H21"/>
    <mergeCell ref="I19:I21"/>
    <mergeCell ref="J19:J21"/>
    <mergeCell ref="P19:P21"/>
    <mergeCell ref="B16:B18"/>
    <mergeCell ref="C16:C18"/>
    <mergeCell ref="D16:D18"/>
    <mergeCell ref="E16:E18"/>
    <mergeCell ref="F16:F18"/>
    <mergeCell ref="G16:G18"/>
    <mergeCell ref="H16:H18"/>
    <mergeCell ref="I16:I18"/>
    <mergeCell ref="J16:J18"/>
    <mergeCell ref="P22:P24"/>
    <mergeCell ref="B25:B27"/>
    <mergeCell ref="C25:C27"/>
    <mergeCell ref="D25:D27"/>
    <mergeCell ref="E25:E27"/>
    <mergeCell ref="F25:F27"/>
    <mergeCell ref="G25:G27"/>
    <mergeCell ref="H25:H27"/>
    <mergeCell ref="I25:I27"/>
    <mergeCell ref="J25:J27"/>
    <mergeCell ref="P25:P27"/>
    <mergeCell ref="B22:B24"/>
    <mergeCell ref="C22:C24"/>
    <mergeCell ref="D22:D24"/>
    <mergeCell ref="E22:E24"/>
    <mergeCell ref="F22:F24"/>
    <mergeCell ref="G22:G24"/>
    <mergeCell ref="H22:H24"/>
    <mergeCell ref="I22:I24"/>
    <mergeCell ref="J22:J24"/>
    <mergeCell ref="P28:P30"/>
    <mergeCell ref="B31:B33"/>
    <mergeCell ref="C31:C33"/>
    <mergeCell ref="D31:D33"/>
    <mergeCell ref="E31:E33"/>
    <mergeCell ref="F31:F33"/>
    <mergeCell ref="G31:G33"/>
    <mergeCell ref="H31:H33"/>
    <mergeCell ref="I31:I33"/>
    <mergeCell ref="J31:J33"/>
    <mergeCell ref="P31:P33"/>
    <mergeCell ref="B28:B30"/>
    <mergeCell ref="C28:C30"/>
    <mergeCell ref="D28:D30"/>
    <mergeCell ref="E28:E30"/>
    <mergeCell ref="F28:F30"/>
    <mergeCell ref="G28:G30"/>
    <mergeCell ref="H28:H30"/>
    <mergeCell ref="P34:P36"/>
    <mergeCell ref="B37:B39"/>
    <mergeCell ref="C37:C39"/>
    <mergeCell ref="D37:D39"/>
    <mergeCell ref="E37:E39"/>
    <mergeCell ref="F37:F39"/>
    <mergeCell ref="G37:G39"/>
    <mergeCell ref="H37:H39"/>
    <mergeCell ref="I37:I39"/>
    <mergeCell ref="J37:J39"/>
    <mergeCell ref="P37:P39"/>
    <mergeCell ref="B34:B36"/>
    <mergeCell ref="C34:C36"/>
    <mergeCell ref="D34:D36"/>
    <mergeCell ref="E34:E36"/>
    <mergeCell ref="F34:F36"/>
    <mergeCell ref="G34:G36"/>
    <mergeCell ref="H34:H36"/>
    <mergeCell ref="I34:I36"/>
    <mergeCell ref="P40:P42"/>
    <mergeCell ref="B43:B45"/>
    <mergeCell ref="C43:C45"/>
    <mergeCell ref="D43:D45"/>
    <mergeCell ref="E43:E45"/>
    <mergeCell ref="F43:F45"/>
    <mergeCell ref="G43:G45"/>
    <mergeCell ref="H43:H45"/>
    <mergeCell ref="I43:I45"/>
    <mergeCell ref="J43:J45"/>
    <mergeCell ref="P43:P45"/>
    <mergeCell ref="B40:B42"/>
    <mergeCell ref="C40:C42"/>
    <mergeCell ref="D40:D42"/>
    <mergeCell ref="E40:E42"/>
    <mergeCell ref="F40:F42"/>
    <mergeCell ref="G40:G42"/>
    <mergeCell ref="H40:H42"/>
    <mergeCell ref="I40:I42"/>
    <mergeCell ref="J40:J42"/>
    <mergeCell ref="P46:P48"/>
    <mergeCell ref="B49:B51"/>
    <mergeCell ref="C49:C51"/>
    <mergeCell ref="D49:D51"/>
    <mergeCell ref="E49:E51"/>
    <mergeCell ref="F49:F51"/>
    <mergeCell ref="G49:G51"/>
    <mergeCell ref="H49:H51"/>
    <mergeCell ref="I49:I51"/>
    <mergeCell ref="J49:J51"/>
    <mergeCell ref="P49:P51"/>
    <mergeCell ref="B46:B48"/>
    <mergeCell ref="C46:C48"/>
    <mergeCell ref="D46:D48"/>
    <mergeCell ref="E46:E48"/>
    <mergeCell ref="F46:F48"/>
    <mergeCell ref="G46:G48"/>
    <mergeCell ref="H46:H48"/>
    <mergeCell ref="I46:I48"/>
    <mergeCell ref="J46:J48"/>
    <mergeCell ref="P52:P54"/>
    <mergeCell ref="B55:B57"/>
    <mergeCell ref="C55:C57"/>
    <mergeCell ref="D55:D57"/>
    <mergeCell ref="E55:E57"/>
    <mergeCell ref="F55:F57"/>
    <mergeCell ref="G55:G57"/>
    <mergeCell ref="H55:H57"/>
    <mergeCell ref="I55:I57"/>
    <mergeCell ref="J55:J57"/>
    <mergeCell ref="P55:P57"/>
    <mergeCell ref="B52:B54"/>
    <mergeCell ref="C52:C54"/>
    <mergeCell ref="D52:D54"/>
    <mergeCell ref="E52:E54"/>
    <mergeCell ref="F52:F54"/>
    <mergeCell ref="G52:G54"/>
    <mergeCell ref="H52:H54"/>
    <mergeCell ref="I52:I54"/>
    <mergeCell ref="J52:J54"/>
    <mergeCell ref="P58:P60"/>
    <mergeCell ref="B61:B63"/>
    <mergeCell ref="C61:C63"/>
    <mergeCell ref="D61:D63"/>
    <mergeCell ref="E61:E63"/>
    <mergeCell ref="F61:F63"/>
    <mergeCell ref="G61:G63"/>
    <mergeCell ref="H61:H63"/>
    <mergeCell ref="I61:I63"/>
    <mergeCell ref="J61:J63"/>
    <mergeCell ref="P61:P63"/>
    <mergeCell ref="B58:B60"/>
    <mergeCell ref="C58:C60"/>
    <mergeCell ref="D58:D60"/>
    <mergeCell ref="E58:E60"/>
    <mergeCell ref="F58:F60"/>
    <mergeCell ref="G58:G60"/>
    <mergeCell ref="H58:H60"/>
    <mergeCell ref="I58:I60"/>
    <mergeCell ref="J58:J60"/>
    <mergeCell ref="P64:P66"/>
    <mergeCell ref="B67:B69"/>
    <mergeCell ref="C67:C69"/>
    <mergeCell ref="D67:D69"/>
    <mergeCell ref="E67:E69"/>
    <mergeCell ref="F67:F69"/>
    <mergeCell ref="G67:G69"/>
    <mergeCell ref="H67:H69"/>
    <mergeCell ref="I67:I69"/>
    <mergeCell ref="J67:J69"/>
    <mergeCell ref="P67:P69"/>
    <mergeCell ref="B64:B66"/>
    <mergeCell ref="C64:C66"/>
    <mergeCell ref="D64:D66"/>
    <mergeCell ref="E64:E66"/>
    <mergeCell ref="F64:F66"/>
    <mergeCell ref="G64:G66"/>
    <mergeCell ref="H64:H66"/>
    <mergeCell ref="I64:I66"/>
    <mergeCell ref="J64:J66"/>
    <mergeCell ref="P70:P72"/>
    <mergeCell ref="B73:B75"/>
    <mergeCell ref="C73:C75"/>
    <mergeCell ref="D73:D75"/>
    <mergeCell ref="E73:E75"/>
    <mergeCell ref="F73:F75"/>
    <mergeCell ref="G73:G75"/>
    <mergeCell ref="H73:H75"/>
    <mergeCell ref="I73:I75"/>
    <mergeCell ref="J73:J75"/>
    <mergeCell ref="P73:P75"/>
    <mergeCell ref="B70:B72"/>
    <mergeCell ref="C70:C72"/>
    <mergeCell ref="D70:D72"/>
    <mergeCell ref="E70:E72"/>
    <mergeCell ref="F70:F72"/>
    <mergeCell ref="G70:G72"/>
    <mergeCell ref="H70:H72"/>
    <mergeCell ref="I70:I72"/>
    <mergeCell ref="J70:J72"/>
    <mergeCell ref="P76:P78"/>
    <mergeCell ref="B79:B81"/>
    <mergeCell ref="C79:C81"/>
    <mergeCell ref="D79:D81"/>
    <mergeCell ref="E79:E81"/>
    <mergeCell ref="F79:F81"/>
    <mergeCell ref="G79:G81"/>
    <mergeCell ref="H79:H81"/>
    <mergeCell ref="I79:I81"/>
    <mergeCell ref="J79:J81"/>
    <mergeCell ref="P79:P81"/>
    <mergeCell ref="B76:B78"/>
    <mergeCell ref="C76:C78"/>
    <mergeCell ref="D76:D78"/>
    <mergeCell ref="E76:E78"/>
    <mergeCell ref="F76:F78"/>
    <mergeCell ref="G76:G78"/>
    <mergeCell ref="H76:H78"/>
    <mergeCell ref="I76:I78"/>
    <mergeCell ref="J76:J78"/>
    <mergeCell ref="P82:P84"/>
    <mergeCell ref="B85:B87"/>
    <mergeCell ref="C85:C87"/>
    <mergeCell ref="D85:D87"/>
    <mergeCell ref="E85:E87"/>
    <mergeCell ref="F85:F87"/>
    <mergeCell ref="G85:G87"/>
    <mergeCell ref="H85:H87"/>
    <mergeCell ref="I85:I87"/>
    <mergeCell ref="J85:J87"/>
    <mergeCell ref="P85:P87"/>
    <mergeCell ref="B82:B84"/>
    <mergeCell ref="C82:C84"/>
    <mergeCell ref="D82:D84"/>
    <mergeCell ref="E82:E84"/>
    <mergeCell ref="F82:F84"/>
    <mergeCell ref="G82:G84"/>
    <mergeCell ref="H82:H84"/>
    <mergeCell ref="I82:I84"/>
    <mergeCell ref="J82:J84"/>
    <mergeCell ref="P88:P90"/>
    <mergeCell ref="B91:B93"/>
    <mergeCell ref="C91:C93"/>
    <mergeCell ref="D91:D93"/>
    <mergeCell ref="E91:E93"/>
    <mergeCell ref="F91:F93"/>
    <mergeCell ref="G91:G93"/>
    <mergeCell ref="H91:H93"/>
    <mergeCell ref="I91:I93"/>
    <mergeCell ref="J91:J93"/>
    <mergeCell ref="P91:P93"/>
    <mergeCell ref="B88:B90"/>
    <mergeCell ref="C88:C90"/>
    <mergeCell ref="D88:D90"/>
    <mergeCell ref="E88:E90"/>
    <mergeCell ref="F88:F90"/>
    <mergeCell ref="G88:G90"/>
    <mergeCell ref="H88:H90"/>
    <mergeCell ref="I88:I90"/>
    <mergeCell ref="J88:J90"/>
    <mergeCell ref="P94:P96"/>
    <mergeCell ref="B97:B99"/>
    <mergeCell ref="C97:C99"/>
    <mergeCell ref="D97:D99"/>
    <mergeCell ref="E97:E99"/>
    <mergeCell ref="F97:F99"/>
    <mergeCell ref="G97:G99"/>
    <mergeCell ref="H97:H99"/>
    <mergeCell ref="I97:I99"/>
    <mergeCell ref="J97:J99"/>
    <mergeCell ref="P97:P99"/>
    <mergeCell ref="B94:B96"/>
    <mergeCell ref="C94:C96"/>
    <mergeCell ref="D94:D96"/>
    <mergeCell ref="E94:E96"/>
    <mergeCell ref="F94:F96"/>
    <mergeCell ref="G94:G96"/>
    <mergeCell ref="H94:H96"/>
    <mergeCell ref="I94:I96"/>
    <mergeCell ref="P100:P102"/>
    <mergeCell ref="B103:B105"/>
    <mergeCell ref="C103:C105"/>
    <mergeCell ref="D103:D105"/>
    <mergeCell ref="E103:E105"/>
    <mergeCell ref="F103:F105"/>
    <mergeCell ref="G103:G105"/>
    <mergeCell ref="H103:H105"/>
    <mergeCell ref="I103:I105"/>
    <mergeCell ref="J103:J105"/>
    <mergeCell ref="P103:P105"/>
    <mergeCell ref="B100:B102"/>
    <mergeCell ref="C100:C102"/>
    <mergeCell ref="D100:D102"/>
    <mergeCell ref="E100:E102"/>
    <mergeCell ref="F100:F102"/>
    <mergeCell ref="G100:G102"/>
    <mergeCell ref="H100:H102"/>
    <mergeCell ref="I100:I102"/>
    <mergeCell ref="J100:J102"/>
    <mergeCell ref="P106:P108"/>
    <mergeCell ref="B109:B111"/>
    <mergeCell ref="C109:C111"/>
    <mergeCell ref="D109:D111"/>
    <mergeCell ref="E109:E111"/>
    <mergeCell ref="F109:F111"/>
    <mergeCell ref="G109:G111"/>
    <mergeCell ref="H109:H111"/>
    <mergeCell ref="I109:I111"/>
    <mergeCell ref="J109:J111"/>
    <mergeCell ref="P109:P111"/>
    <mergeCell ref="B106:B108"/>
    <mergeCell ref="C106:C108"/>
    <mergeCell ref="D106:D108"/>
    <mergeCell ref="E106:E108"/>
    <mergeCell ref="F106:F108"/>
    <mergeCell ref="G106:G108"/>
    <mergeCell ref="H106:H108"/>
    <mergeCell ref="I106:I108"/>
    <mergeCell ref="J106:J108"/>
    <mergeCell ref="P112:P114"/>
    <mergeCell ref="B115:B117"/>
    <mergeCell ref="C115:C117"/>
    <mergeCell ref="D115:D117"/>
    <mergeCell ref="E115:E117"/>
    <mergeCell ref="F115:F117"/>
    <mergeCell ref="G115:G117"/>
    <mergeCell ref="H115:H117"/>
    <mergeCell ref="I115:I117"/>
    <mergeCell ref="J115:J117"/>
    <mergeCell ref="P115:P117"/>
    <mergeCell ref="B112:B114"/>
    <mergeCell ref="C112:C114"/>
    <mergeCell ref="D112:D114"/>
    <mergeCell ref="E112:E114"/>
    <mergeCell ref="F112:F114"/>
    <mergeCell ref="G112:G114"/>
    <mergeCell ref="H112:H114"/>
    <mergeCell ref="I112:I114"/>
    <mergeCell ref="J112:J114"/>
    <mergeCell ref="P118:P120"/>
    <mergeCell ref="B121:B123"/>
    <mergeCell ref="C121:C123"/>
    <mergeCell ref="D121:D123"/>
    <mergeCell ref="E121:E123"/>
    <mergeCell ref="F121:F123"/>
    <mergeCell ref="G121:G123"/>
    <mergeCell ref="H121:H123"/>
    <mergeCell ref="I121:I123"/>
    <mergeCell ref="J121:J123"/>
    <mergeCell ref="P121:P123"/>
    <mergeCell ref="B118:B120"/>
    <mergeCell ref="C118:C120"/>
    <mergeCell ref="D118:D120"/>
    <mergeCell ref="E118:E120"/>
    <mergeCell ref="F118:F120"/>
    <mergeCell ref="G118:G120"/>
    <mergeCell ref="H118:H120"/>
    <mergeCell ref="I118:I120"/>
    <mergeCell ref="J118:J120"/>
    <mergeCell ref="P124:P126"/>
    <mergeCell ref="B127:B129"/>
    <mergeCell ref="C127:C129"/>
    <mergeCell ref="D127:D129"/>
    <mergeCell ref="E127:E129"/>
    <mergeCell ref="F127:F129"/>
    <mergeCell ref="G127:G129"/>
    <mergeCell ref="H127:H129"/>
    <mergeCell ref="I127:I129"/>
    <mergeCell ref="J127:J129"/>
    <mergeCell ref="P127:P129"/>
    <mergeCell ref="B124:B126"/>
    <mergeCell ref="C124:C126"/>
    <mergeCell ref="D124:D126"/>
    <mergeCell ref="E124:E126"/>
    <mergeCell ref="F124:F126"/>
    <mergeCell ref="G124:G126"/>
    <mergeCell ref="H124:H126"/>
    <mergeCell ref="I124:I126"/>
    <mergeCell ref="J124:J126"/>
    <mergeCell ref="P130:P132"/>
    <mergeCell ref="B133:B135"/>
    <mergeCell ref="C133:C135"/>
    <mergeCell ref="D133:D135"/>
    <mergeCell ref="E133:E135"/>
    <mergeCell ref="F133:F135"/>
    <mergeCell ref="G133:G135"/>
    <mergeCell ref="H133:H135"/>
    <mergeCell ref="I133:I135"/>
    <mergeCell ref="J133:J135"/>
    <mergeCell ref="P133:P135"/>
    <mergeCell ref="B130:B132"/>
    <mergeCell ref="C130:C132"/>
    <mergeCell ref="D130:D132"/>
    <mergeCell ref="E130:E132"/>
    <mergeCell ref="F130:F132"/>
    <mergeCell ref="G130:G132"/>
    <mergeCell ref="H130:H132"/>
    <mergeCell ref="I130:I132"/>
    <mergeCell ref="J130:J132"/>
    <mergeCell ref="P136:P138"/>
    <mergeCell ref="B139:B141"/>
    <mergeCell ref="C139:C141"/>
    <mergeCell ref="D139:D141"/>
    <mergeCell ref="E139:E141"/>
    <mergeCell ref="F139:F141"/>
    <mergeCell ref="G139:G141"/>
    <mergeCell ref="H139:H141"/>
    <mergeCell ref="I139:I141"/>
    <mergeCell ref="J139:J141"/>
    <mergeCell ref="P139:P141"/>
    <mergeCell ref="B136:B138"/>
    <mergeCell ref="C136:C138"/>
    <mergeCell ref="D136:D138"/>
    <mergeCell ref="E136:E138"/>
    <mergeCell ref="F136:F138"/>
    <mergeCell ref="G136:G138"/>
    <mergeCell ref="H136:H138"/>
    <mergeCell ref="I136:I138"/>
    <mergeCell ref="J136:J138"/>
    <mergeCell ref="P142:P144"/>
    <mergeCell ref="B145:B147"/>
    <mergeCell ref="C145:C147"/>
    <mergeCell ref="D145:D147"/>
    <mergeCell ref="E145:E147"/>
    <mergeCell ref="F145:F147"/>
    <mergeCell ref="G145:G147"/>
    <mergeCell ref="H145:H147"/>
    <mergeCell ref="I145:I147"/>
    <mergeCell ref="J145:J147"/>
    <mergeCell ref="P145:P147"/>
    <mergeCell ref="B142:B144"/>
    <mergeCell ref="C142:C144"/>
    <mergeCell ref="D142:D144"/>
    <mergeCell ref="E142:E144"/>
    <mergeCell ref="F142:F144"/>
    <mergeCell ref="G142:G144"/>
    <mergeCell ref="H142:H144"/>
    <mergeCell ref="I142:I144"/>
    <mergeCell ref="J142:J144"/>
    <mergeCell ref="P157:P159"/>
    <mergeCell ref="P148:P150"/>
    <mergeCell ref="B151:B153"/>
    <mergeCell ref="C151:C153"/>
    <mergeCell ref="D151:D153"/>
    <mergeCell ref="E151:E153"/>
    <mergeCell ref="F151:F153"/>
    <mergeCell ref="G151:G153"/>
    <mergeCell ref="H151:H153"/>
    <mergeCell ref="I151:I153"/>
    <mergeCell ref="J151:J153"/>
    <mergeCell ref="P151:P153"/>
    <mergeCell ref="B148:B150"/>
    <mergeCell ref="C148:C150"/>
    <mergeCell ref="D148:D150"/>
    <mergeCell ref="E148:E150"/>
    <mergeCell ref="F148:F150"/>
    <mergeCell ref="G148:G150"/>
    <mergeCell ref="H148:H150"/>
    <mergeCell ref="I148:I150"/>
    <mergeCell ref="J148:J150"/>
    <mergeCell ref="B157:B159"/>
    <mergeCell ref="C157:C159"/>
    <mergeCell ref="D157:D159"/>
    <mergeCell ref="K3:L3"/>
    <mergeCell ref="E157:E159"/>
    <mergeCell ref="F157:F159"/>
    <mergeCell ref="G157:G159"/>
    <mergeCell ref="H157:H159"/>
    <mergeCell ref="I157:I159"/>
    <mergeCell ref="J157:J159"/>
    <mergeCell ref="J94:J96"/>
    <mergeCell ref="J34:J36"/>
    <mergeCell ref="I28:I30"/>
    <mergeCell ref="J28:J30"/>
    <mergeCell ref="E6:I6"/>
    <mergeCell ref="D8:E8"/>
    <mergeCell ref="E10:E12"/>
    <mergeCell ref="K8:L9"/>
    <mergeCell ref="H10:H12"/>
    <mergeCell ref="I10:I12"/>
    <mergeCell ref="J10:J12"/>
    <mergeCell ref="P154:P156"/>
    <mergeCell ref="B154:B156"/>
    <mergeCell ref="C154:C156"/>
    <mergeCell ref="D154:D156"/>
    <mergeCell ref="E154:E156"/>
    <mergeCell ref="F154:F156"/>
    <mergeCell ref="G154:G156"/>
    <mergeCell ref="H154:H156"/>
    <mergeCell ref="I154:I156"/>
    <mergeCell ref="J154:J156"/>
  </mergeCells>
  <phoneticPr fontId="1"/>
  <conditionalFormatting sqref="C10:Q159">
    <cfRule type="containsBlanks" dxfId="36" priority="903">
      <formula>LEN(TRIM(C10))=0</formula>
    </cfRule>
  </conditionalFormatting>
  <conditionalFormatting sqref="E6">
    <cfRule type="cellIs" dxfId="35" priority="902" operator="equal">
      <formula>0</formula>
    </cfRule>
  </conditionalFormatting>
  <conditionalFormatting sqref="F8">
    <cfRule type="containsBlanks" dxfId="34" priority="895">
      <formula>LEN(TRIM(F8))=0</formula>
    </cfRule>
  </conditionalFormatting>
  <conditionalFormatting sqref="I8:K8">
    <cfRule type="containsBlanks" dxfId="33" priority="885">
      <formula>LEN(TRIM(I8))=0</formula>
    </cfRule>
  </conditionalFormatting>
  <conditionalFormatting sqref="K4:K6">
    <cfRule type="containsBlanks" dxfId="32" priority="3">
      <formula>LEN(TRIM(K4))=0</formula>
    </cfRule>
  </conditionalFormatting>
  <conditionalFormatting sqref="L4:L6">
    <cfRule type="cellIs" dxfId="31" priority="2" operator="equal">
      <formula>0</formula>
    </cfRule>
  </conditionalFormatting>
  <conditionalFormatting sqref="O2:Q2 K3">
    <cfRule type="cellIs" dxfId="30" priority="867" operator="equal">
      <formula>0</formula>
    </cfRule>
  </conditionalFormatting>
  <dataValidations count="5">
    <dataValidation type="list" allowBlank="1" showInputMessage="1" showErrorMessage="1" sqref="L10:L159" xr:uid="{1EFCE66D-67ED-4DBB-88A3-BC048A67701D}">
      <formula1>"✓"</formula1>
    </dataValidation>
    <dataValidation type="list" allowBlank="1" showInputMessage="1" showErrorMessage="1" sqref="C10:C159" xr:uid="{789A64FA-C30E-4095-A3FF-5284C3697D34}">
      <formula1>"内部,外部"</formula1>
    </dataValidation>
    <dataValidation type="textLength" imeMode="halfAlpha" operator="equal" allowBlank="1" showInputMessage="1" showErrorMessage="1" errorTitle="無効な入力" error="半角13桁の法人番号を入力してください。" promptTitle="法人番号の入力" prompt="外部専門家の所属先が法人の場合は、所属先企業の法人番号を入力してください。" sqref="I10:I159" xr:uid="{0E07F9C9-A355-4E91-8ECA-A75671D42F78}">
      <formula1>13</formula1>
    </dataValidation>
    <dataValidation imeMode="halfAlpha" allowBlank="1" showInputMessage="1" showErrorMessage="1" sqref="F10:F159" xr:uid="{0C32E8F2-271F-4AEC-99E0-332101D3B6CC}"/>
    <dataValidation type="list" allowBlank="1" showInputMessage="1" showErrorMessage="1" sqref="M10:O159" xr:uid="{8356812E-7F05-46FA-B642-8E0D650E8B35}">
      <formula1>INDIRECT($R10)</formula1>
    </dataValidation>
  </dataValidations>
  <pageMargins left="0.74803149606299213" right="0.15748031496062992" top="0.55118110236220474" bottom="0.43307086614173229" header="0.31496062992125984" footer="0.15748031496062992"/>
  <pageSetup paperSize="9" scale="33" fitToHeight="0" orientation="portrait" r:id="rId1"/>
  <rowBreaks count="3" manualBreakCount="3">
    <brk id="42" min="1" max="11" man="1"/>
    <brk id="82" min="1" max="11" man="1"/>
    <brk id="122"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01867A-405C-456A-83E8-D135EA61D9DC}">
          <x14:formula1>
            <xm:f>都道府県コード!$A$2:$A$48</xm:f>
          </x14:formula1>
          <xm:sqref>G10:G159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105A-D68C-47CC-9B6E-3FE7CC980ACD}">
  <sheetPr codeName="Sheet14">
    <tabColor theme="8" tint="0.39997558519241921"/>
    <pageSetUpPr fitToPage="1"/>
  </sheetPr>
  <dimension ref="A1:M267"/>
  <sheetViews>
    <sheetView showGridLines="0" zoomScaleNormal="100" zoomScaleSheetLayoutView="25" workbookViewId="0"/>
  </sheetViews>
  <sheetFormatPr defaultColWidth="8.90625" defaultRowHeight="15.75" customHeight="1" x14ac:dyDescent="0.2"/>
  <cols>
    <col min="1" max="1" width="1.36328125" style="66" customWidth="1"/>
    <col min="2" max="2" width="5.1796875" style="66" customWidth="1"/>
    <col min="3" max="3" width="25.1796875" style="66" bestFit="1" customWidth="1"/>
    <col min="4" max="4" width="25.1796875" style="66" customWidth="1"/>
    <col min="5" max="5" width="15.6328125" style="66" customWidth="1"/>
    <col min="6" max="6" width="10" style="66" bestFit="1" customWidth="1"/>
    <col min="7" max="7" width="34.90625" style="66" customWidth="1"/>
    <col min="8" max="9" width="15.6328125" style="294" customWidth="1"/>
    <col min="10" max="10" width="12.08984375" style="66" bestFit="1" customWidth="1"/>
    <col min="11" max="11" width="2.90625" style="66" bestFit="1" customWidth="1"/>
    <col min="12" max="12" width="124.08984375" style="58" customWidth="1"/>
    <col min="13" max="16384" width="8.90625" style="66"/>
  </cols>
  <sheetData>
    <row r="1" spans="1:12" ht="51" customHeight="1" x14ac:dyDescent="0.2">
      <c r="H1" s="113"/>
      <c r="I1" s="113"/>
    </row>
    <row r="2" spans="1:12" ht="15.75" customHeight="1" x14ac:dyDescent="0.2">
      <c r="B2" s="50" t="s">
        <v>95</v>
      </c>
      <c r="H2" s="113"/>
      <c r="I2" s="113"/>
    </row>
    <row r="3" spans="1:12" s="67" customFormat="1" ht="30" customHeight="1" x14ac:dyDescent="0.2">
      <c r="B3" s="51" t="s">
        <v>148</v>
      </c>
      <c r="C3" s="68"/>
      <c r="D3" s="68"/>
      <c r="E3" s="68"/>
      <c r="F3" s="68"/>
      <c r="G3" s="68"/>
      <c r="L3" s="55"/>
    </row>
    <row r="4" spans="1:12" ht="27" customHeight="1" x14ac:dyDescent="0.2">
      <c r="B4" s="154" t="s">
        <v>527</v>
      </c>
      <c r="C4" s="155"/>
      <c r="D4" s="155"/>
      <c r="E4" s="155"/>
      <c r="F4" s="77"/>
      <c r="G4" s="77"/>
      <c r="H4" s="113"/>
      <c r="I4" s="113"/>
    </row>
    <row r="5" spans="1:12" s="67" customFormat="1" ht="27" customHeight="1" x14ac:dyDescent="0.2">
      <c r="B5" s="156" t="s">
        <v>195</v>
      </c>
      <c r="C5" s="77"/>
      <c r="D5" s="77"/>
      <c r="E5" s="77"/>
      <c r="F5" s="77"/>
      <c r="G5" s="77"/>
    </row>
    <row r="6" spans="1:12" s="67" customFormat="1" ht="27.75" customHeight="1" x14ac:dyDescent="0.2">
      <c r="B6" s="957" t="s">
        <v>23</v>
      </c>
      <c r="C6" s="957"/>
      <c r="D6" s="960">
        <f>'補助事業概要説明書(別添１)１～２'!L5</f>
        <v>0</v>
      </c>
      <c r="E6" s="960"/>
      <c r="F6" s="960"/>
      <c r="G6" s="960"/>
      <c r="I6" s="206" t="s">
        <v>297</v>
      </c>
      <c r="J6" s="207">
        <f>COUNTIF(K:K,1)</f>
        <v>0</v>
      </c>
      <c r="L6" s="520" t="s">
        <v>2</v>
      </c>
    </row>
    <row r="7" spans="1:12" s="67" customFormat="1" ht="27.75" customHeight="1" x14ac:dyDescent="0.2">
      <c r="B7" s="957" t="s">
        <v>202</v>
      </c>
      <c r="C7" s="957"/>
      <c r="D7" s="958" t="s">
        <v>199</v>
      </c>
      <c r="E7" s="958"/>
      <c r="F7" s="958"/>
      <c r="G7" s="958"/>
      <c r="I7" s="270" t="s">
        <v>296</v>
      </c>
      <c r="J7" s="271">
        <f>COUNTIF($C$13:$C$262,"&lt;&gt;")</f>
        <v>0</v>
      </c>
      <c r="K7" s="157"/>
      <c r="L7" s="946" t="s">
        <v>579</v>
      </c>
    </row>
    <row r="8" spans="1:12" s="67" customFormat="1" ht="27.75" customHeight="1" x14ac:dyDescent="0.2">
      <c r="B8" s="957"/>
      <c r="C8" s="957"/>
      <c r="D8" s="959" t="s">
        <v>200</v>
      </c>
      <c r="E8" s="959"/>
      <c r="F8" s="959"/>
      <c r="G8" s="959"/>
      <c r="I8" s="270" t="s">
        <v>171</v>
      </c>
      <c r="J8" s="271">
        <f>COUNTIF($C$13:$C$262,"*未定*")</f>
        <v>0</v>
      </c>
      <c r="K8" s="157"/>
      <c r="L8" s="946"/>
    </row>
    <row r="9" spans="1:12" s="67" customFormat="1" ht="27.75" customHeight="1" x14ac:dyDescent="0.2">
      <c r="B9" s="957"/>
      <c r="C9" s="957"/>
      <c r="D9" s="959" t="s">
        <v>201</v>
      </c>
      <c r="E9" s="959"/>
      <c r="F9" s="959"/>
      <c r="G9" s="959"/>
      <c r="I9" s="270" t="s">
        <v>172</v>
      </c>
      <c r="J9" s="193" t="str">
        <f>IFERROR(J8/J7,"-")</f>
        <v>-</v>
      </c>
      <c r="K9" s="157"/>
      <c r="L9" s="876"/>
    </row>
    <row r="10" spans="1:12" s="67" customFormat="1" ht="24.9" customHeight="1" x14ac:dyDescent="0.2">
      <c r="B10" s="69"/>
      <c r="C10" s="69"/>
      <c r="D10" s="69"/>
      <c r="E10" s="69"/>
      <c r="F10" s="52" t="s">
        <v>28</v>
      </c>
      <c r="H10" s="114"/>
      <c r="I10" s="114"/>
      <c r="J10" s="105"/>
    </row>
    <row r="11" spans="1:12" s="67" customFormat="1" ht="20" customHeight="1" x14ac:dyDescent="0.2">
      <c r="B11" s="948" t="s">
        <v>105</v>
      </c>
      <c r="C11" s="948" t="s">
        <v>149</v>
      </c>
      <c r="D11" s="948" t="s">
        <v>193</v>
      </c>
      <c r="E11" s="950" t="s">
        <v>27</v>
      </c>
      <c r="F11" s="952" t="s">
        <v>24</v>
      </c>
      <c r="G11" s="953"/>
      <c r="H11" s="954" t="s">
        <v>26</v>
      </c>
      <c r="I11" s="956" t="s">
        <v>326</v>
      </c>
      <c r="J11" s="948" t="s">
        <v>147</v>
      </c>
      <c r="L11" s="947" t="s">
        <v>406</v>
      </c>
    </row>
    <row r="12" spans="1:12" s="67" customFormat="1" ht="20" customHeight="1" x14ac:dyDescent="0.2">
      <c r="B12" s="949"/>
      <c r="C12" s="949"/>
      <c r="D12" s="949"/>
      <c r="E12" s="951"/>
      <c r="F12" s="53" t="s">
        <v>39</v>
      </c>
      <c r="G12" s="54" t="s">
        <v>40</v>
      </c>
      <c r="H12" s="955"/>
      <c r="I12" s="955"/>
      <c r="J12" s="951"/>
      <c r="L12" s="947"/>
    </row>
    <row r="13" spans="1:12" s="49" customFormat="1" ht="40" customHeight="1" x14ac:dyDescent="0.2">
      <c r="A13" s="55"/>
      <c r="B13" s="92">
        <v>1</v>
      </c>
      <c r="C13" s="78"/>
      <c r="D13" s="78"/>
      <c r="E13" s="106"/>
      <c r="F13" s="107"/>
      <c r="G13" s="56"/>
      <c r="H13" s="286"/>
      <c r="I13" s="287"/>
      <c r="J13" s="288"/>
      <c r="K13" s="158">
        <f>IF(COUNTIF(C13,"*未定*")=1,1,COUNTIF(C$12:C13,C13))</f>
        <v>0</v>
      </c>
      <c r="L13" s="947"/>
    </row>
    <row r="14" spans="1:12" s="49" customFormat="1" ht="40" customHeight="1" x14ac:dyDescent="0.2">
      <c r="A14" s="57"/>
      <c r="B14" s="92">
        <v>2</v>
      </c>
      <c r="C14" s="78"/>
      <c r="D14" s="78"/>
      <c r="E14" s="106"/>
      <c r="F14" s="107"/>
      <c r="G14" s="56"/>
      <c r="H14" s="286"/>
      <c r="I14" s="287"/>
      <c r="J14" s="288"/>
      <c r="K14" s="158">
        <f>IF(COUNTIF(C14,"*未定*")=1,1,COUNTIF(C$12:C14,C14))</f>
        <v>0</v>
      </c>
      <c r="L14" s="947"/>
    </row>
    <row r="15" spans="1:12" s="49" customFormat="1" ht="40" customHeight="1" x14ac:dyDescent="0.2">
      <c r="A15" s="57"/>
      <c r="B15" s="92">
        <v>3</v>
      </c>
      <c r="C15" s="78"/>
      <c r="D15" s="78"/>
      <c r="E15" s="106"/>
      <c r="F15" s="107"/>
      <c r="G15" s="56"/>
      <c r="H15" s="286"/>
      <c r="I15" s="287"/>
      <c r="J15" s="288"/>
      <c r="K15" s="158">
        <f>IF(COUNTIF(C15,"*未定*")=1,1,COUNTIF(C$12:C15,C15))</f>
        <v>0</v>
      </c>
      <c r="L15" s="947"/>
    </row>
    <row r="16" spans="1:12" s="49" customFormat="1" ht="40" customHeight="1" x14ac:dyDescent="0.2">
      <c r="A16" s="57"/>
      <c r="B16" s="92">
        <v>4</v>
      </c>
      <c r="C16" s="78"/>
      <c r="D16" s="78"/>
      <c r="E16" s="106"/>
      <c r="F16" s="107"/>
      <c r="G16" s="56"/>
      <c r="H16" s="286"/>
      <c r="I16" s="287"/>
      <c r="J16" s="288"/>
      <c r="K16" s="158">
        <f>IF(COUNTIF(C16,"*未定*")=1,1,COUNTIF(C$12:C16,C16))</f>
        <v>0</v>
      </c>
      <c r="L16" s="947"/>
    </row>
    <row r="17" spans="1:12" s="49" customFormat="1" ht="40" customHeight="1" x14ac:dyDescent="0.2">
      <c r="A17" s="57"/>
      <c r="B17" s="92">
        <v>5</v>
      </c>
      <c r="C17" s="78"/>
      <c r="D17" s="78"/>
      <c r="E17" s="106"/>
      <c r="F17" s="107"/>
      <c r="G17" s="56"/>
      <c r="H17" s="286"/>
      <c r="I17" s="287"/>
      <c r="J17" s="288"/>
      <c r="K17" s="158">
        <f>IF(COUNTIF(C17,"*未定*")=1,1,COUNTIF(C$12:C17,C17))</f>
        <v>0</v>
      </c>
      <c r="L17" s="947"/>
    </row>
    <row r="18" spans="1:12" s="49" customFormat="1" ht="40" customHeight="1" x14ac:dyDescent="0.2">
      <c r="A18" s="57"/>
      <c r="B18" s="92">
        <v>6</v>
      </c>
      <c r="C18" s="78"/>
      <c r="D18" s="78"/>
      <c r="E18" s="106"/>
      <c r="F18" s="107"/>
      <c r="G18" s="56"/>
      <c r="H18" s="286"/>
      <c r="I18" s="287"/>
      <c r="J18" s="288"/>
      <c r="K18" s="158">
        <f>IF(COUNTIF(C18,"*未定*")=1,1,COUNTIF(C$12:C18,C18))</f>
        <v>0</v>
      </c>
      <c r="L18" s="947"/>
    </row>
    <row r="19" spans="1:12" s="49" customFormat="1" ht="40" customHeight="1" x14ac:dyDescent="0.2">
      <c r="A19" s="57"/>
      <c r="B19" s="92">
        <v>7</v>
      </c>
      <c r="C19" s="78"/>
      <c r="D19" s="78"/>
      <c r="E19" s="106"/>
      <c r="F19" s="107"/>
      <c r="G19" s="56"/>
      <c r="H19" s="286"/>
      <c r="I19" s="287"/>
      <c r="J19" s="288"/>
      <c r="K19" s="158">
        <f>IF(COUNTIF(C19,"*未定*")=1,1,COUNTIF(C$12:C19,C19))</f>
        <v>0</v>
      </c>
      <c r="L19" s="947"/>
    </row>
    <row r="20" spans="1:12" s="49" customFormat="1" ht="40" customHeight="1" x14ac:dyDescent="0.2">
      <c r="A20" s="57"/>
      <c r="B20" s="92">
        <v>8</v>
      </c>
      <c r="C20" s="78"/>
      <c r="D20" s="78"/>
      <c r="E20" s="106"/>
      <c r="F20" s="107"/>
      <c r="G20" s="56"/>
      <c r="H20" s="286"/>
      <c r="I20" s="287"/>
      <c r="J20" s="288"/>
      <c r="K20" s="158">
        <f>IF(COUNTIF(C20,"*未定*")=1,1,COUNTIF(C$12:C20,C20))</f>
        <v>0</v>
      </c>
      <c r="L20" s="947"/>
    </row>
    <row r="21" spans="1:12" s="49" customFormat="1" ht="40" customHeight="1" x14ac:dyDescent="0.2">
      <c r="A21" s="57"/>
      <c r="B21" s="92">
        <v>9</v>
      </c>
      <c r="C21" s="78"/>
      <c r="D21" s="78"/>
      <c r="E21" s="106"/>
      <c r="F21" s="107"/>
      <c r="G21" s="56"/>
      <c r="H21" s="286"/>
      <c r="I21" s="287"/>
      <c r="J21" s="288"/>
      <c r="K21" s="158">
        <f>IF(COUNTIF(C21,"*未定*")=1,1,COUNTIF(C$12:C21,C21))</f>
        <v>0</v>
      </c>
      <c r="L21" s="947"/>
    </row>
    <row r="22" spans="1:12" s="49" customFormat="1" ht="40" customHeight="1" x14ac:dyDescent="0.2">
      <c r="A22" s="57"/>
      <c r="B22" s="92">
        <v>10</v>
      </c>
      <c r="C22" s="78"/>
      <c r="D22" s="78"/>
      <c r="E22" s="106"/>
      <c r="F22" s="107"/>
      <c r="G22" s="56"/>
      <c r="H22" s="286"/>
      <c r="I22" s="287"/>
      <c r="J22" s="288"/>
      <c r="K22" s="158">
        <f>IF(COUNTIF(C22,"*未定*")=1,1,COUNTIF(C$12:C22,C22))</f>
        <v>0</v>
      </c>
      <c r="L22" s="947"/>
    </row>
    <row r="23" spans="1:12" s="49" customFormat="1" ht="40" customHeight="1" x14ac:dyDescent="0.2">
      <c r="A23" s="57"/>
      <c r="B23" s="92">
        <v>11</v>
      </c>
      <c r="C23" s="78"/>
      <c r="D23" s="78"/>
      <c r="E23" s="106"/>
      <c r="F23" s="107"/>
      <c r="G23" s="56"/>
      <c r="H23" s="286"/>
      <c r="I23" s="287"/>
      <c r="J23" s="288"/>
      <c r="K23" s="158">
        <f>IF(COUNTIF(C23,"*未定*")=1,1,COUNTIF(C$12:C23,C23))</f>
        <v>0</v>
      </c>
      <c r="L23" s="947"/>
    </row>
    <row r="24" spans="1:12" s="49" customFormat="1" ht="40" customHeight="1" x14ac:dyDescent="0.2">
      <c r="A24" s="57"/>
      <c r="B24" s="92">
        <v>12</v>
      </c>
      <c r="C24" s="78"/>
      <c r="D24" s="78"/>
      <c r="E24" s="106"/>
      <c r="F24" s="107"/>
      <c r="G24" s="56"/>
      <c r="H24" s="286"/>
      <c r="I24" s="287"/>
      <c r="J24" s="288"/>
      <c r="K24" s="158">
        <f>IF(COUNTIF(C24,"*未定*")=1,1,COUNTIF(C$12:C24,C24))</f>
        <v>0</v>
      </c>
    </row>
    <row r="25" spans="1:12" s="49" customFormat="1" ht="40" customHeight="1" x14ac:dyDescent="0.2">
      <c r="A25" s="57"/>
      <c r="B25" s="92">
        <v>13</v>
      </c>
      <c r="C25" s="78"/>
      <c r="D25" s="78"/>
      <c r="E25" s="106"/>
      <c r="F25" s="107"/>
      <c r="G25" s="56"/>
      <c r="H25" s="286"/>
      <c r="I25" s="287"/>
      <c r="J25" s="288"/>
      <c r="K25" s="158">
        <f>IF(COUNTIF(C25,"*未定*")=1,1,COUNTIF(C$12:C25,C25))</f>
        <v>0</v>
      </c>
    </row>
    <row r="26" spans="1:12" s="49" customFormat="1" ht="40" customHeight="1" x14ac:dyDescent="0.2">
      <c r="A26" s="57"/>
      <c r="B26" s="92">
        <v>14</v>
      </c>
      <c r="C26" s="78"/>
      <c r="D26" s="78"/>
      <c r="E26" s="106"/>
      <c r="F26" s="107"/>
      <c r="G26" s="56"/>
      <c r="H26" s="286"/>
      <c r="I26" s="287"/>
      <c r="J26" s="288"/>
      <c r="K26" s="158">
        <f>IF(COUNTIF(C26,"*未定*")=1,1,COUNTIF(C$12:C26,C26))</f>
        <v>0</v>
      </c>
    </row>
    <row r="27" spans="1:12" s="49" customFormat="1" ht="40" customHeight="1" x14ac:dyDescent="0.2">
      <c r="A27" s="57"/>
      <c r="B27" s="92">
        <v>15</v>
      </c>
      <c r="C27" s="78"/>
      <c r="D27" s="78"/>
      <c r="E27" s="106"/>
      <c r="F27" s="107"/>
      <c r="G27" s="56"/>
      <c r="H27" s="286"/>
      <c r="I27" s="287"/>
      <c r="J27" s="288"/>
      <c r="K27" s="158">
        <f>IF(COUNTIF(C27,"*未定*")=1,1,COUNTIF(C$12:C27,C27))</f>
        <v>0</v>
      </c>
    </row>
    <row r="28" spans="1:12" s="49" customFormat="1" ht="40" customHeight="1" x14ac:dyDescent="0.2">
      <c r="A28" s="57"/>
      <c r="B28" s="92">
        <v>16</v>
      </c>
      <c r="C28" s="78"/>
      <c r="D28" s="78"/>
      <c r="E28" s="106"/>
      <c r="F28" s="107"/>
      <c r="G28" s="56"/>
      <c r="H28" s="286"/>
      <c r="I28" s="287"/>
      <c r="J28" s="288"/>
      <c r="K28" s="158">
        <f>IF(COUNTIF(C28,"*未定*")=1,1,COUNTIF(C$12:C28,C28))</f>
        <v>0</v>
      </c>
    </row>
    <row r="29" spans="1:12" s="49" customFormat="1" ht="40" customHeight="1" x14ac:dyDescent="0.2">
      <c r="A29" s="57"/>
      <c r="B29" s="92">
        <v>17</v>
      </c>
      <c r="C29" s="78"/>
      <c r="D29" s="78"/>
      <c r="E29" s="106"/>
      <c r="F29" s="107"/>
      <c r="G29" s="56"/>
      <c r="H29" s="286"/>
      <c r="I29" s="287"/>
      <c r="J29" s="288"/>
      <c r="K29" s="158">
        <f>IF(COUNTIF(C29,"*未定*")=1,1,COUNTIF(C$12:C29,C29))</f>
        <v>0</v>
      </c>
    </row>
    <row r="30" spans="1:12" s="49" customFormat="1" ht="40" customHeight="1" x14ac:dyDescent="0.2">
      <c r="A30" s="57"/>
      <c r="B30" s="92">
        <v>18</v>
      </c>
      <c r="C30" s="78"/>
      <c r="D30" s="78"/>
      <c r="E30" s="106"/>
      <c r="F30" s="107"/>
      <c r="G30" s="56"/>
      <c r="H30" s="286"/>
      <c r="I30" s="287"/>
      <c r="J30" s="288"/>
      <c r="K30" s="158">
        <f>IF(COUNTIF(C30,"*未定*")=1,1,COUNTIF(C$12:C30,C30))</f>
        <v>0</v>
      </c>
    </row>
    <row r="31" spans="1:12" s="49" customFormat="1" ht="40" customHeight="1" x14ac:dyDescent="0.2">
      <c r="A31" s="57"/>
      <c r="B31" s="92">
        <v>19</v>
      </c>
      <c r="C31" s="78"/>
      <c r="D31" s="78"/>
      <c r="E31" s="106"/>
      <c r="F31" s="107"/>
      <c r="G31" s="56"/>
      <c r="H31" s="286"/>
      <c r="I31" s="287"/>
      <c r="J31" s="288"/>
      <c r="K31" s="158">
        <f>IF(COUNTIF(C31,"*未定*")=1,1,COUNTIF(C$12:C31,C31))</f>
        <v>0</v>
      </c>
    </row>
    <row r="32" spans="1:12" s="49" customFormat="1" ht="40" customHeight="1" x14ac:dyDescent="0.2">
      <c r="A32" s="57"/>
      <c r="B32" s="92">
        <v>20</v>
      </c>
      <c r="C32" s="78"/>
      <c r="D32" s="78"/>
      <c r="E32" s="106"/>
      <c r="F32" s="107"/>
      <c r="G32" s="56"/>
      <c r="H32" s="286"/>
      <c r="I32" s="287"/>
      <c r="J32" s="288"/>
      <c r="K32" s="158">
        <f>IF(COUNTIF(C32,"*未定*")=1,1,COUNTIF(C$12:C32,C32))</f>
        <v>0</v>
      </c>
    </row>
    <row r="33" spans="1:12" s="49" customFormat="1" ht="40" customHeight="1" x14ac:dyDescent="0.2">
      <c r="A33" s="57"/>
      <c r="B33" s="92">
        <v>21</v>
      </c>
      <c r="C33" s="78"/>
      <c r="D33" s="78"/>
      <c r="E33" s="106"/>
      <c r="F33" s="107"/>
      <c r="G33" s="56"/>
      <c r="H33" s="286"/>
      <c r="I33" s="287"/>
      <c r="J33" s="288"/>
      <c r="K33" s="158">
        <f>IF(COUNTIF(C33,"*未定*")=1,1,COUNTIF(C$12:C33,C33))</f>
        <v>0</v>
      </c>
    </row>
    <row r="34" spans="1:12" s="49" customFormat="1" ht="40" customHeight="1" x14ac:dyDescent="0.2">
      <c r="A34" s="57"/>
      <c r="B34" s="92">
        <v>22</v>
      </c>
      <c r="C34" s="78"/>
      <c r="D34" s="78"/>
      <c r="E34" s="106"/>
      <c r="F34" s="107"/>
      <c r="G34" s="56"/>
      <c r="H34" s="286"/>
      <c r="I34" s="287"/>
      <c r="J34" s="288"/>
      <c r="K34" s="158">
        <f>IF(COUNTIF(C34,"*未定*")=1,1,COUNTIF(C$12:C34,C34))</f>
        <v>0</v>
      </c>
    </row>
    <row r="35" spans="1:12" s="49" customFormat="1" ht="40" customHeight="1" x14ac:dyDescent="0.2">
      <c r="A35" s="57"/>
      <c r="B35" s="92">
        <v>23</v>
      </c>
      <c r="C35" s="78"/>
      <c r="D35" s="78"/>
      <c r="E35" s="106"/>
      <c r="F35" s="107"/>
      <c r="G35" s="56"/>
      <c r="H35" s="286"/>
      <c r="I35" s="287"/>
      <c r="J35" s="288"/>
      <c r="K35" s="158">
        <f>IF(COUNTIF(C35,"*未定*")=1,1,COUNTIF(C$12:C35,C35))</f>
        <v>0</v>
      </c>
      <c r="L35" s="55"/>
    </row>
    <row r="36" spans="1:12" s="49" customFormat="1" ht="40" customHeight="1" x14ac:dyDescent="0.2">
      <c r="A36" s="57"/>
      <c r="B36" s="92">
        <v>24</v>
      </c>
      <c r="C36" s="78"/>
      <c r="D36" s="78"/>
      <c r="E36" s="106"/>
      <c r="F36" s="107"/>
      <c r="G36" s="56"/>
      <c r="H36" s="286"/>
      <c r="I36" s="287"/>
      <c r="J36" s="288"/>
      <c r="K36" s="158">
        <f>IF(COUNTIF(C36,"*未定*")=1,1,COUNTIF(C$12:C36,C36))</f>
        <v>0</v>
      </c>
      <c r="L36" s="55"/>
    </row>
    <row r="37" spans="1:12" s="49" customFormat="1" ht="40" customHeight="1" x14ac:dyDescent="0.2">
      <c r="A37" s="57"/>
      <c r="B37" s="92">
        <v>25</v>
      </c>
      <c r="C37" s="78"/>
      <c r="D37" s="78"/>
      <c r="E37" s="106"/>
      <c r="F37" s="107"/>
      <c r="G37" s="56"/>
      <c r="H37" s="286"/>
      <c r="I37" s="287"/>
      <c r="J37" s="288"/>
      <c r="K37" s="158">
        <f>IF(COUNTIF(C37,"*未定*")=1,1,COUNTIF(C$12:C37,C37))</f>
        <v>0</v>
      </c>
      <c r="L37" s="55"/>
    </row>
    <row r="38" spans="1:12" s="49" customFormat="1" ht="40" customHeight="1" x14ac:dyDescent="0.2">
      <c r="A38" s="57"/>
      <c r="B38" s="92">
        <v>26</v>
      </c>
      <c r="C38" s="78"/>
      <c r="D38" s="78"/>
      <c r="E38" s="106"/>
      <c r="F38" s="107"/>
      <c r="G38" s="56"/>
      <c r="H38" s="286"/>
      <c r="I38" s="287"/>
      <c r="J38" s="288"/>
      <c r="K38" s="158">
        <f>IF(COUNTIF(C38,"*未定*")=1,1,COUNTIF(C$12:C38,C38))</f>
        <v>0</v>
      </c>
      <c r="L38" s="55"/>
    </row>
    <row r="39" spans="1:12" s="49" customFormat="1" ht="40" customHeight="1" x14ac:dyDescent="0.2">
      <c r="A39" s="57"/>
      <c r="B39" s="92">
        <v>27</v>
      </c>
      <c r="C39" s="78"/>
      <c r="D39" s="78"/>
      <c r="E39" s="106"/>
      <c r="F39" s="107"/>
      <c r="G39" s="56"/>
      <c r="H39" s="286"/>
      <c r="I39" s="287"/>
      <c r="J39" s="288"/>
      <c r="K39" s="158">
        <f>IF(COUNTIF(C39,"*未定*")=1,1,COUNTIF(C$12:C39,C39))</f>
        <v>0</v>
      </c>
      <c r="L39" s="55"/>
    </row>
    <row r="40" spans="1:12" s="49" customFormat="1" ht="40" customHeight="1" x14ac:dyDescent="0.2">
      <c r="A40" s="57"/>
      <c r="B40" s="92">
        <v>28</v>
      </c>
      <c r="C40" s="78"/>
      <c r="D40" s="78"/>
      <c r="E40" s="106"/>
      <c r="F40" s="107"/>
      <c r="G40" s="56"/>
      <c r="H40" s="286"/>
      <c r="I40" s="287"/>
      <c r="J40" s="288"/>
      <c r="K40" s="158">
        <f>IF(COUNTIF(C40,"*未定*")=1,1,COUNTIF(C$12:C40,C40))</f>
        <v>0</v>
      </c>
      <c r="L40" s="157"/>
    </row>
    <row r="41" spans="1:12" s="49" customFormat="1" ht="40" customHeight="1" x14ac:dyDescent="0.2">
      <c r="A41" s="57"/>
      <c r="B41" s="92">
        <v>29</v>
      </c>
      <c r="C41" s="78"/>
      <c r="D41" s="78"/>
      <c r="E41" s="106"/>
      <c r="F41" s="107"/>
      <c r="G41" s="56"/>
      <c r="H41" s="286"/>
      <c r="I41" s="287"/>
      <c r="J41" s="288"/>
      <c r="K41" s="158">
        <f>IF(COUNTIF(C41,"*未定*")=1,1,COUNTIF(C$12:C41,C41))</f>
        <v>0</v>
      </c>
      <c r="L41" s="157"/>
    </row>
    <row r="42" spans="1:12" s="49" customFormat="1" ht="40" customHeight="1" x14ac:dyDescent="0.2">
      <c r="A42" s="57"/>
      <c r="B42" s="92">
        <v>30</v>
      </c>
      <c r="C42" s="194"/>
      <c r="D42" s="194"/>
      <c r="E42" s="195"/>
      <c r="F42" s="196"/>
      <c r="G42" s="197"/>
      <c r="H42" s="286"/>
      <c r="I42" s="287"/>
      <c r="J42" s="288"/>
      <c r="K42" s="158">
        <f>IF(COUNTIF(C42,"*未定*")=1,1,COUNTIF(C$12:C42,C42))</f>
        <v>0</v>
      </c>
      <c r="L42" s="55"/>
    </row>
    <row r="43" spans="1:12" s="49" customFormat="1" ht="40" customHeight="1" x14ac:dyDescent="0.2">
      <c r="A43" s="57"/>
      <c r="B43" s="92">
        <v>31</v>
      </c>
      <c r="C43" s="78"/>
      <c r="D43" s="78"/>
      <c r="E43" s="106"/>
      <c r="F43" s="196"/>
      <c r="G43" s="56"/>
      <c r="H43" s="287"/>
      <c r="I43" s="287"/>
      <c r="J43" s="288"/>
      <c r="K43" s="158">
        <f>IF(COUNTIF(C43,"*未定*")=1,1,COUNTIF(C$12:C43,C43))</f>
        <v>0</v>
      </c>
      <c r="L43" s="55"/>
    </row>
    <row r="44" spans="1:12" s="49" customFormat="1" ht="40" customHeight="1" x14ac:dyDescent="0.2">
      <c r="A44" s="57"/>
      <c r="B44" s="92">
        <v>32</v>
      </c>
      <c r="C44" s="78"/>
      <c r="D44" s="78"/>
      <c r="E44" s="106"/>
      <c r="F44" s="196"/>
      <c r="G44" s="56"/>
      <c r="H44" s="286"/>
      <c r="I44" s="287"/>
      <c r="J44" s="288"/>
      <c r="K44" s="158">
        <f>IF(COUNTIF(C44,"*未定*")=1,1,COUNTIF(C$12:C44,C44))</f>
        <v>0</v>
      </c>
      <c r="L44" s="55"/>
    </row>
    <row r="45" spans="1:12" s="49" customFormat="1" ht="40" customHeight="1" x14ac:dyDescent="0.2">
      <c r="A45" s="57"/>
      <c r="B45" s="92">
        <v>33</v>
      </c>
      <c r="C45" s="78"/>
      <c r="D45" s="78"/>
      <c r="E45" s="106"/>
      <c r="F45" s="196"/>
      <c r="G45" s="56"/>
      <c r="H45" s="286"/>
      <c r="I45" s="287"/>
      <c r="J45" s="288"/>
      <c r="K45" s="158">
        <f>IF(COUNTIF(C45,"*未定*")=1,1,COUNTIF(C$12:C45,C45))</f>
        <v>0</v>
      </c>
      <c r="L45" s="55"/>
    </row>
    <row r="46" spans="1:12" s="49" customFormat="1" ht="40" customHeight="1" x14ac:dyDescent="0.2">
      <c r="A46" s="57"/>
      <c r="B46" s="92">
        <v>34</v>
      </c>
      <c r="C46" s="78"/>
      <c r="D46" s="78"/>
      <c r="E46" s="106"/>
      <c r="F46" s="196"/>
      <c r="G46" s="56"/>
      <c r="H46" s="286"/>
      <c r="I46" s="287"/>
      <c r="J46" s="288"/>
      <c r="K46" s="158">
        <f>IF(COUNTIF(C46,"*未定*")=1,1,COUNTIF(C$12:C46,C46))</f>
        <v>0</v>
      </c>
      <c r="L46" s="55"/>
    </row>
    <row r="47" spans="1:12" s="49" customFormat="1" ht="40" customHeight="1" x14ac:dyDescent="0.2">
      <c r="A47" s="57"/>
      <c r="B47" s="92">
        <v>35</v>
      </c>
      <c r="C47" s="78"/>
      <c r="D47" s="78"/>
      <c r="E47" s="106"/>
      <c r="F47" s="196"/>
      <c r="G47" s="56"/>
      <c r="H47" s="286"/>
      <c r="I47" s="287"/>
      <c r="J47" s="288"/>
      <c r="K47" s="158">
        <f>IF(COUNTIF(C47,"*未定*")=1,1,COUNTIF(C$12:C47,C47))</f>
        <v>0</v>
      </c>
      <c r="L47" s="157"/>
    </row>
    <row r="48" spans="1:12" s="49" customFormat="1" ht="40" customHeight="1" x14ac:dyDescent="0.2">
      <c r="A48" s="57"/>
      <c r="B48" s="92">
        <v>36</v>
      </c>
      <c r="C48" s="78"/>
      <c r="D48" s="78"/>
      <c r="E48" s="106"/>
      <c r="F48" s="196"/>
      <c r="G48" s="56"/>
      <c r="H48" s="286"/>
      <c r="I48" s="287"/>
      <c r="J48" s="288"/>
      <c r="K48" s="158">
        <f>IF(COUNTIF(C48,"*未定*")=1,1,COUNTIF(C$12:C48,C48))</f>
        <v>0</v>
      </c>
      <c r="L48" s="157"/>
    </row>
    <row r="49" spans="1:12" s="49" customFormat="1" ht="40" customHeight="1" x14ac:dyDescent="0.2">
      <c r="A49" s="57"/>
      <c r="B49" s="92">
        <v>37</v>
      </c>
      <c r="C49" s="194"/>
      <c r="D49" s="194"/>
      <c r="E49" s="195"/>
      <c r="F49" s="196"/>
      <c r="G49" s="197"/>
      <c r="H49" s="286"/>
      <c r="I49" s="287"/>
      <c r="J49" s="289"/>
      <c r="K49" s="158">
        <f>IF(COUNTIF(C49,"*未定*")=1,1,COUNTIF(C$12:C49,C49))</f>
        <v>0</v>
      </c>
      <c r="L49" s="55"/>
    </row>
    <row r="50" spans="1:12" s="49" customFormat="1" ht="40" customHeight="1" x14ac:dyDescent="0.2">
      <c r="A50" s="57"/>
      <c r="B50" s="92">
        <v>38</v>
      </c>
      <c r="C50" s="78"/>
      <c r="D50" s="78"/>
      <c r="E50" s="106"/>
      <c r="F50" s="107"/>
      <c r="G50" s="56"/>
      <c r="H50" s="287"/>
      <c r="I50" s="287"/>
      <c r="J50" s="288"/>
      <c r="K50" s="158">
        <f>IF(COUNTIF(C50,"*未定*")=1,1,COUNTIF(C$12:C50,C50))</f>
        <v>0</v>
      </c>
      <c r="L50" s="55"/>
    </row>
    <row r="51" spans="1:12" s="49" customFormat="1" ht="40" customHeight="1" x14ac:dyDescent="0.2">
      <c r="A51" s="57"/>
      <c r="B51" s="92">
        <v>39</v>
      </c>
      <c r="C51" s="78"/>
      <c r="D51" s="78"/>
      <c r="E51" s="106"/>
      <c r="F51" s="107"/>
      <c r="G51" s="56"/>
      <c r="H51" s="286"/>
      <c r="I51" s="287"/>
      <c r="J51" s="288"/>
      <c r="K51" s="158">
        <f>IF(COUNTIF(C51,"*未定*")=1,1,COUNTIF(C$12:C51,C51))</f>
        <v>0</v>
      </c>
      <c r="L51" s="55"/>
    </row>
    <row r="52" spans="1:12" s="49" customFormat="1" ht="40" customHeight="1" x14ac:dyDescent="0.2">
      <c r="A52" s="57"/>
      <c r="B52" s="92">
        <v>40</v>
      </c>
      <c r="C52" s="78"/>
      <c r="D52" s="78"/>
      <c r="E52" s="106"/>
      <c r="F52" s="107"/>
      <c r="G52" s="56"/>
      <c r="H52" s="286"/>
      <c r="I52" s="287"/>
      <c r="J52" s="288"/>
      <c r="K52" s="158">
        <f>IF(COUNTIF(C52,"*未定*")=1,1,COUNTIF(C$12:C52,C52))</f>
        <v>0</v>
      </c>
      <c r="L52" s="55"/>
    </row>
    <row r="53" spans="1:12" s="49" customFormat="1" ht="40" customHeight="1" x14ac:dyDescent="0.2">
      <c r="A53" s="57"/>
      <c r="B53" s="92">
        <v>41</v>
      </c>
      <c r="C53" s="78"/>
      <c r="D53" s="78"/>
      <c r="E53" s="106"/>
      <c r="F53" s="107"/>
      <c r="G53" s="56"/>
      <c r="H53" s="286"/>
      <c r="I53" s="287"/>
      <c r="J53" s="288"/>
      <c r="K53" s="158">
        <f>IF(COUNTIF(C53,"*未定*")=1,1,COUNTIF(C$12:C53,C53))</f>
        <v>0</v>
      </c>
      <c r="L53" s="55"/>
    </row>
    <row r="54" spans="1:12" s="49" customFormat="1" ht="40" customHeight="1" x14ac:dyDescent="0.2">
      <c r="A54" s="57"/>
      <c r="B54" s="92">
        <v>42</v>
      </c>
      <c r="C54" s="78"/>
      <c r="D54" s="78"/>
      <c r="E54" s="106"/>
      <c r="F54" s="107"/>
      <c r="G54" s="56"/>
      <c r="H54" s="286"/>
      <c r="I54" s="287"/>
      <c r="J54" s="288"/>
      <c r="K54" s="158">
        <f>IF(COUNTIF(C54,"*未定*")=1,1,COUNTIF(C$12:C54,C54))</f>
        <v>0</v>
      </c>
      <c r="L54" s="157"/>
    </row>
    <row r="55" spans="1:12" s="49" customFormat="1" ht="40" customHeight="1" x14ac:dyDescent="0.2">
      <c r="A55" s="57"/>
      <c r="B55" s="92">
        <v>43</v>
      </c>
      <c r="C55" s="78"/>
      <c r="D55" s="78"/>
      <c r="E55" s="106"/>
      <c r="F55" s="107"/>
      <c r="G55" s="56"/>
      <c r="H55" s="286"/>
      <c r="I55" s="287"/>
      <c r="J55" s="288"/>
      <c r="K55" s="158">
        <f>IF(COUNTIF(C55,"*未定*")=1,1,COUNTIF(C$12:C55,C55))</f>
        <v>0</v>
      </c>
      <c r="L55" s="157"/>
    </row>
    <row r="56" spans="1:12" s="49" customFormat="1" ht="40" customHeight="1" x14ac:dyDescent="0.2">
      <c r="A56" s="57"/>
      <c r="B56" s="92">
        <v>44</v>
      </c>
      <c r="C56" s="194"/>
      <c r="D56" s="194"/>
      <c r="E56" s="195"/>
      <c r="F56" s="196"/>
      <c r="G56" s="197"/>
      <c r="H56" s="286"/>
      <c r="I56" s="287"/>
      <c r="J56" s="289"/>
      <c r="K56" s="158">
        <f>IF(COUNTIF(C56,"*未定*")=1,1,COUNTIF(C$12:C56,C56))</f>
        <v>0</v>
      </c>
      <c r="L56" s="55"/>
    </row>
    <row r="57" spans="1:12" s="49" customFormat="1" ht="40" customHeight="1" x14ac:dyDescent="0.2">
      <c r="A57" s="57"/>
      <c r="B57" s="92">
        <v>45</v>
      </c>
      <c r="C57" s="78"/>
      <c r="D57" s="78"/>
      <c r="E57" s="106"/>
      <c r="F57" s="107"/>
      <c r="G57" s="56"/>
      <c r="H57" s="287"/>
      <c r="I57" s="287"/>
      <c r="J57" s="288"/>
      <c r="K57" s="158">
        <f>IF(COUNTIF(C57,"*未定*")=1,1,COUNTIF(C$12:C57,C57))</f>
        <v>0</v>
      </c>
      <c r="L57" s="55"/>
    </row>
    <row r="58" spans="1:12" s="49" customFormat="1" ht="40" customHeight="1" x14ac:dyDescent="0.2">
      <c r="A58" s="57"/>
      <c r="B58" s="92">
        <v>46</v>
      </c>
      <c r="C58" s="78"/>
      <c r="D58" s="78"/>
      <c r="E58" s="106"/>
      <c r="F58" s="107"/>
      <c r="G58" s="56"/>
      <c r="H58" s="286"/>
      <c r="I58" s="287"/>
      <c r="J58" s="288"/>
      <c r="K58" s="158">
        <f>IF(COUNTIF(C58,"*未定*")=1,1,COUNTIF(C$12:C58,C58))</f>
        <v>0</v>
      </c>
      <c r="L58" s="55"/>
    </row>
    <row r="59" spans="1:12" s="49" customFormat="1" ht="40" customHeight="1" x14ac:dyDescent="0.2">
      <c r="A59" s="57"/>
      <c r="B59" s="92">
        <v>47</v>
      </c>
      <c r="C59" s="78"/>
      <c r="D59" s="78"/>
      <c r="E59" s="106"/>
      <c r="F59" s="107"/>
      <c r="G59" s="56"/>
      <c r="H59" s="286"/>
      <c r="I59" s="287"/>
      <c r="J59" s="288"/>
      <c r="K59" s="158">
        <f>IF(COUNTIF(C59,"*未定*")=1,1,COUNTIF(C$12:C59,C59))</f>
        <v>0</v>
      </c>
      <c r="L59" s="55"/>
    </row>
    <row r="60" spans="1:12" s="49" customFormat="1" ht="40" customHeight="1" x14ac:dyDescent="0.2">
      <c r="A60" s="57"/>
      <c r="B60" s="92">
        <v>48</v>
      </c>
      <c r="C60" s="78"/>
      <c r="D60" s="78"/>
      <c r="E60" s="106"/>
      <c r="F60" s="107"/>
      <c r="G60" s="56"/>
      <c r="H60" s="286"/>
      <c r="I60" s="287"/>
      <c r="J60" s="288"/>
      <c r="K60" s="158">
        <f>IF(COUNTIF(C60,"*未定*")=1,1,COUNTIF(C$12:C60,C60))</f>
        <v>0</v>
      </c>
      <c r="L60" s="55"/>
    </row>
    <row r="61" spans="1:12" s="49" customFormat="1" ht="40" customHeight="1" x14ac:dyDescent="0.2">
      <c r="A61" s="57"/>
      <c r="B61" s="92">
        <v>49</v>
      </c>
      <c r="C61" s="78"/>
      <c r="D61" s="78"/>
      <c r="E61" s="106"/>
      <c r="F61" s="107"/>
      <c r="G61" s="56"/>
      <c r="H61" s="286"/>
      <c r="I61" s="287"/>
      <c r="J61" s="288"/>
      <c r="K61" s="158">
        <f>IF(COUNTIF(C61,"*未定*")=1,1,COUNTIF(C$12:C61,C61))</f>
        <v>0</v>
      </c>
      <c r="L61" s="157"/>
    </row>
    <row r="62" spans="1:12" s="49" customFormat="1" ht="40" customHeight="1" x14ac:dyDescent="0.2">
      <c r="A62" s="57"/>
      <c r="B62" s="92">
        <v>50</v>
      </c>
      <c r="C62" s="78"/>
      <c r="D62" s="78"/>
      <c r="E62" s="106"/>
      <c r="F62" s="107"/>
      <c r="G62" s="56"/>
      <c r="H62" s="286"/>
      <c r="I62" s="287"/>
      <c r="J62" s="288"/>
      <c r="K62" s="158">
        <f>IF(COUNTIF(C62,"*未定*")=1,1,COUNTIF(C$12:C62,C62))</f>
        <v>0</v>
      </c>
      <c r="L62" s="55"/>
    </row>
    <row r="63" spans="1:12" s="49" customFormat="1" ht="40" customHeight="1" x14ac:dyDescent="0.2">
      <c r="A63" s="57"/>
      <c r="B63" s="92">
        <v>51</v>
      </c>
      <c r="C63" s="78"/>
      <c r="D63" s="78"/>
      <c r="E63" s="106"/>
      <c r="F63" s="107"/>
      <c r="G63" s="56"/>
      <c r="H63" s="286"/>
      <c r="I63" s="287"/>
      <c r="J63" s="288"/>
      <c r="K63" s="158">
        <f>IF(COUNTIF(C63,"*未定*")=1,1,COUNTIF(C$12:C63,C63))</f>
        <v>0</v>
      </c>
      <c r="L63" s="55"/>
    </row>
    <row r="64" spans="1:12" s="49" customFormat="1" ht="40" customHeight="1" x14ac:dyDescent="0.2">
      <c r="A64" s="57"/>
      <c r="B64" s="92">
        <v>52</v>
      </c>
      <c r="C64" s="78"/>
      <c r="D64" s="78"/>
      <c r="E64" s="106"/>
      <c r="F64" s="107"/>
      <c r="G64" s="56"/>
      <c r="H64" s="286"/>
      <c r="I64" s="287"/>
      <c r="J64" s="288"/>
      <c r="K64" s="158">
        <f>IF(COUNTIF(C64,"*未定*")=1,1,COUNTIF(C$12:C64,C64))</f>
        <v>0</v>
      </c>
      <c r="L64" s="55"/>
    </row>
    <row r="65" spans="1:12" s="49" customFormat="1" ht="40" customHeight="1" x14ac:dyDescent="0.2">
      <c r="A65" s="57"/>
      <c r="B65" s="92">
        <v>53</v>
      </c>
      <c r="C65" s="78"/>
      <c r="D65" s="78"/>
      <c r="E65" s="106"/>
      <c r="F65" s="107"/>
      <c r="G65" s="56"/>
      <c r="H65" s="286"/>
      <c r="I65" s="287"/>
      <c r="J65" s="288"/>
      <c r="K65" s="158">
        <f>IF(COUNTIF(C65,"*未定*")=1,1,COUNTIF(C$12:C65,C65))</f>
        <v>0</v>
      </c>
      <c r="L65" s="55"/>
    </row>
    <row r="66" spans="1:12" s="49" customFormat="1" ht="40" customHeight="1" x14ac:dyDescent="0.2">
      <c r="A66" s="57"/>
      <c r="B66" s="92">
        <v>54</v>
      </c>
      <c r="C66" s="78"/>
      <c r="D66" s="78"/>
      <c r="E66" s="106"/>
      <c r="F66" s="107"/>
      <c r="G66" s="56"/>
      <c r="H66" s="286"/>
      <c r="I66" s="287"/>
      <c r="J66" s="288"/>
      <c r="K66" s="158">
        <f>IF(COUNTIF(C66,"*未定*")=1,1,COUNTIF(C$12:C66,C66))</f>
        <v>0</v>
      </c>
      <c r="L66" s="157"/>
    </row>
    <row r="67" spans="1:12" s="49" customFormat="1" ht="40" customHeight="1" x14ac:dyDescent="0.2">
      <c r="A67" s="57"/>
      <c r="B67" s="92">
        <v>55</v>
      </c>
      <c r="C67" s="78"/>
      <c r="D67" s="78"/>
      <c r="E67" s="106"/>
      <c r="F67" s="107"/>
      <c r="G67" s="56"/>
      <c r="H67" s="286"/>
      <c r="I67" s="287"/>
      <c r="J67" s="288"/>
      <c r="K67" s="158">
        <f>IF(COUNTIF(C67,"*未定*")=1,1,COUNTIF(C$12:C67,C67))</f>
        <v>0</v>
      </c>
      <c r="L67" s="157"/>
    </row>
    <row r="68" spans="1:12" s="49" customFormat="1" ht="40" customHeight="1" x14ac:dyDescent="0.2">
      <c r="A68" s="57"/>
      <c r="B68" s="92">
        <v>56</v>
      </c>
      <c r="C68" s="194"/>
      <c r="D68" s="194"/>
      <c r="E68" s="195"/>
      <c r="F68" s="196"/>
      <c r="G68" s="197"/>
      <c r="H68" s="286"/>
      <c r="I68" s="287"/>
      <c r="J68" s="289"/>
      <c r="K68" s="158">
        <f>IF(COUNTIF(C68,"*未定*")=1,1,COUNTIF(C$12:C68,C68))</f>
        <v>0</v>
      </c>
      <c r="L68" s="55"/>
    </row>
    <row r="69" spans="1:12" s="49" customFormat="1" ht="40" customHeight="1" x14ac:dyDescent="0.2">
      <c r="A69" s="57"/>
      <c r="B69" s="92">
        <v>57</v>
      </c>
      <c r="C69" s="78"/>
      <c r="D69" s="78"/>
      <c r="E69" s="106"/>
      <c r="F69" s="107"/>
      <c r="G69" s="56"/>
      <c r="H69" s="287"/>
      <c r="I69" s="287"/>
      <c r="J69" s="288"/>
      <c r="K69" s="158">
        <f>IF(COUNTIF(C69,"*未定*")=1,1,COUNTIF(C$12:C69,C69))</f>
        <v>0</v>
      </c>
      <c r="L69" s="55"/>
    </row>
    <row r="70" spans="1:12" s="49" customFormat="1" ht="40" customHeight="1" x14ac:dyDescent="0.2">
      <c r="A70" s="57"/>
      <c r="B70" s="92">
        <v>58</v>
      </c>
      <c r="C70" s="78"/>
      <c r="D70" s="78"/>
      <c r="E70" s="106"/>
      <c r="F70" s="107"/>
      <c r="G70" s="56"/>
      <c r="H70" s="286"/>
      <c r="I70" s="287"/>
      <c r="J70" s="288"/>
      <c r="K70" s="158">
        <f>IF(COUNTIF(C70,"*未定*")=1,1,COUNTIF(C$12:C70,C70))</f>
        <v>0</v>
      </c>
      <c r="L70" s="55"/>
    </row>
    <row r="71" spans="1:12" s="49" customFormat="1" ht="40" customHeight="1" x14ac:dyDescent="0.2">
      <c r="A71" s="57"/>
      <c r="B71" s="92">
        <v>59</v>
      </c>
      <c r="C71" s="78"/>
      <c r="D71" s="78"/>
      <c r="E71" s="106"/>
      <c r="F71" s="107"/>
      <c r="G71" s="56"/>
      <c r="H71" s="286"/>
      <c r="I71" s="287"/>
      <c r="J71" s="288"/>
      <c r="K71" s="158">
        <f>IF(COUNTIF(C71,"*未定*")=1,1,COUNTIF(C$12:C71,C71))</f>
        <v>0</v>
      </c>
      <c r="L71" s="55"/>
    </row>
    <row r="72" spans="1:12" s="49" customFormat="1" ht="40" customHeight="1" x14ac:dyDescent="0.2">
      <c r="A72" s="57"/>
      <c r="B72" s="92">
        <v>60</v>
      </c>
      <c r="C72" s="78"/>
      <c r="D72" s="78"/>
      <c r="E72" s="106"/>
      <c r="F72" s="107"/>
      <c r="G72" s="56"/>
      <c r="H72" s="286"/>
      <c r="I72" s="287"/>
      <c r="J72" s="288"/>
      <c r="K72" s="158">
        <f>IF(COUNTIF(C72,"*未定*")=1,1,COUNTIF(C$12:C72,C72))</f>
        <v>0</v>
      </c>
      <c r="L72" s="55"/>
    </row>
    <row r="73" spans="1:12" s="49" customFormat="1" ht="40" customHeight="1" x14ac:dyDescent="0.2">
      <c r="A73" s="57"/>
      <c r="B73" s="92">
        <v>61</v>
      </c>
      <c r="C73" s="78"/>
      <c r="D73" s="78"/>
      <c r="E73" s="106"/>
      <c r="F73" s="107"/>
      <c r="G73" s="56"/>
      <c r="H73" s="286"/>
      <c r="I73" s="287"/>
      <c r="J73" s="288"/>
      <c r="K73" s="158">
        <f>IF(COUNTIF(C73,"*未定*")=1,1,COUNTIF(C$12:C73,C73))</f>
        <v>0</v>
      </c>
      <c r="L73" s="157"/>
    </row>
    <row r="74" spans="1:12" s="49" customFormat="1" ht="40" customHeight="1" x14ac:dyDescent="0.2">
      <c r="A74" s="57"/>
      <c r="B74" s="92">
        <v>62</v>
      </c>
      <c r="C74" s="78"/>
      <c r="D74" s="78"/>
      <c r="E74" s="106"/>
      <c r="F74" s="107"/>
      <c r="G74" s="56"/>
      <c r="H74" s="286"/>
      <c r="I74" s="287"/>
      <c r="J74" s="288"/>
      <c r="K74" s="158">
        <f>IF(COUNTIF(C74,"*未定*")=1,1,COUNTIF(C$12:C74,C74))</f>
        <v>0</v>
      </c>
      <c r="L74" s="157"/>
    </row>
    <row r="75" spans="1:12" s="49" customFormat="1" ht="40" customHeight="1" x14ac:dyDescent="0.2">
      <c r="A75" s="57"/>
      <c r="B75" s="92">
        <v>63</v>
      </c>
      <c r="C75" s="194"/>
      <c r="D75" s="194"/>
      <c r="E75" s="195"/>
      <c r="F75" s="196"/>
      <c r="G75" s="197"/>
      <c r="H75" s="286"/>
      <c r="I75" s="287"/>
      <c r="J75" s="289"/>
      <c r="K75" s="158">
        <f>IF(COUNTIF(C75,"*未定*")=1,1,COUNTIF(C$12:C75,C75))</f>
        <v>0</v>
      </c>
      <c r="L75" s="55"/>
    </row>
    <row r="76" spans="1:12" s="49" customFormat="1" ht="40" customHeight="1" x14ac:dyDescent="0.2">
      <c r="A76" s="57"/>
      <c r="B76" s="92">
        <v>64</v>
      </c>
      <c r="C76" s="78"/>
      <c r="D76" s="78"/>
      <c r="E76" s="106"/>
      <c r="F76" s="107"/>
      <c r="G76" s="56"/>
      <c r="H76" s="287"/>
      <c r="I76" s="287"/>
      <c r="J76" s="288"/>
      <c r="K76" s="158">
        <f>IF(COUNTIF(C76,"*未定*")=1,1,COUNTIF(C$12:C76,C76))</f>
        <v>0</v>
      </c>
      <c r="L76" s="55"/>
    </row>
    <row r="77" spans="1:12" s="49" customFormat="1" ht="40" customHeight="1" x14ac:dyDescent="0.2">
      <c r="A77" s="57"/>
      <c r="B77" s="92">
        <v>65</v>
      </c>
      <c r="C77" s="78"/>
      <c r="D77" s="78"/>
      <c r="E77" s="106"/>
      <c r="F77" s="107"/>
      <c r="G77" s="56"/>
      <c r="H77" s="286"/>
      <c r="I77" s="287"/>
      <c r="J77" s="288"/>
      <c r="K77" s="158">
        <f>IF(COUNTIF(C77,"*未定*")=1,1,COUNTIF(C$12:C77,C77))</f>
        <v>0</v>
      </c>
      <c r="L77" s="55"/>
    </row>
    <row r="78" spans="1:12" s="49" customFormat="1" ht="40" customHeight="1" x14ac:dyDescent="0.2">
      <c r="A78" s="57"/>
      <c r="B78" s="92">
        <v>66</v>
      </c>
      <c r="C78" s="78"/>
      <c r="D78" s="78"/>
      <c r="E78" s="106"/>
      <c r="F78" s="107"/>
      <c r="G78" s="56"/>
      <c r="H78" s="286"/>
      <c r="I78" s="287"/>
      <c r="J78" s="288"/>
      <c r="K78" s="158">
        <f>IF(COUNTIF(C78,"*未定*")=1,1,COUNTIF(C$12:C78,C78))</f>
        <v>0</v>
      </c>
      <c r="L78" s="55"/>
    </row>
    <row r="79" spans="1:12" s="49" customFormat="1" ht="40" customHeight="1" x14ac:dyDescent="0.2">
      <c r="A79" s="57"/>
      <c r="B79" s="92">
        <v>67</v>
      </c>
      <c r="C79" s="78"/>
      <c r="D79" s="78"/>
      <c r="E79" s="106"/>
      <c r="F79" s="107"/>
      <c r="G79" s="56"/>
      <c r="H79" s="286"/>
      <c r="I79" s="287"/>
      <c r="J79" s="288"/>
      <c r="K79" s="158">
        <f>IF(COUNTIF(C79,"*未定*")=1,1,COUNTIF(C$12:C79,C79))</f>
        <v>0</v>
      </c>
      <c r="L79" s="55"/>
    </row>
    <row r="80" spans="1:12" s="49" customFormat="1" ht="40" customHeight="1" x14ac:dyDescent="0.2">
      <c r="A80" s="57"/>
      <c r="B80" s="92">
        <v>68</v>
      </c>
      <c r="C80" s="78"/>
      <c r="D80" s="78"/>
      <c r="E80" s="106"/>
      <c r="F80" s="107"/>
      <c r="G80" s="56"/>
      <c r="H80" s="286"/>
      <c r="I80" s="287"/>
      <c r="J80" s="288"/>
      <c r="K80" s="158">
        <f>IF(COUNTIF(C80,"*未定*")=1,1,COUNTIF(C$12:C80,C80))</f>
        <v>0</v>
      </c>
      <c r="L80" s="157"/>
    </row>
    <row r="81" spans="1:12" s="49" customFormat="1" ht="40" customHeight="1" x14ac:dyDescent="0.2">
      <c r="A81" s="57"/>
      <c r="B81" s="92">
        <v>69</v>
      </c>
      <c r="C81" s="78"/>
      <c r="D81" s="78"/>
      <c r="E81" s="106"/>
      <c r="F81" s="107"/>
      <c r="G81" s="56"/>
      <c r="H81" s="286"/>
      <c r="I81" s="287"/>
      <c r="J81" s="288"/>
      <c r="K81" s="158">
        <f>IF(COUNTIF(C81,"*未定*")=1,1,COUNTIF(C$12:C81,C81))</f>
        <v>0</v>
      </c>
      <c r="L81" s="157"/>
    </row>
    <row r="82" spans="1:12" s="49" customFormat="1" ht="40" customHeight="1" x14ac:dyDescent="0.2">
      <c r="A82" s="57"/>
      <c r="B82" s="92">
        <v>70</v>
      </c>
      <c r="C82" s="194"/>
      <c r="D82" s="194"/>
      <c r="E82" s="195"/>
      <c r="F82" s="196"/>
      <c r="G82" s="197"/>
      <c r="H82" s="286"/>
      <c r="I82" s="287"/>
      <c r="J82" s="289"/>
      <c r="K82" s="158">
        <f>IF(COUNTIF(C82,"*未定*")=1,1,COUNTIF(C$12:C82,C82))</f>
        <v>0</v>
      </c>
      <c r="L82" s="55"/>
    </row>
    <row r="83" spans="1:12" s="49" customFormat="1" ht="40" customHeight="1" x14ac:dyDescent="0.2">
      <c r="A83" s="57"/>
      <c r="B83" s="92">
        <v>71</v>
      </c>
      <c r="C83" s="78"/>
      <c r="D83" s="78"/>
      <c r="E83" s="106"/>
      <c r="F83" s="107"/>
      <c r="G83" s="56"/>
      <c r="H83" s="287"/>
      <c r="I83" s="287"/>
      <c r="J83" s="288"/>
      <c r="K83" s="158">
        <f>IF(COUNTIF(C83,"*未定*")=1,1,COUNTIF(C$12:C83,C83))</f>
        <v>0</v>
      </c>
      <c r="L83" s="55"/>
    </row>
    <row r="84" spans="1:12" s="49" customFormat="1" ht="40" customHeight="1" x14ac:dyDescent="0.2">
      <c r="A84" s="57"/>
      <c r="B84" s="92">
        <v>72</v>
      </c>
      <c r="C84" s="78"/>
      <c r="D84" s="78"/>
      <c r="E84" s="106"/>
      <c r="F84" s="107"/>
      <c r="G84" s="56"/>
      <c r="H84" s="286"/>
      <c r="I84" s="287"/>
      <c r="J84" s="288"/>
      <c r="K84" s="158">
        <f>IF(COUNTIF(C84,"*未定*")=1,1,COUNTIF(C$12:C84,C84))</f>
        <v>0</v>
      </c>
      <c r="L84" s="55"/>
    </row>
    <row r="85" spans="1:12" s="49" customFormat="1" ht="40" customHeight="1" x14ac:dyDescent="0.2">
      <c r="A85" s="57"/>
      <c r="B85" s="92">
        <v>73</v>
      </c>
      <c r="C85" s="78"/>
      <c r="D85" s="78"/>
      <c r="E85" s="106"/>
      <c r="F85" s="107"/>
      <c r="G85" s="56"/>
      <c r="H85" s="286"/>
      <c r="I85" s="287"/>
      <c r="J85" s="288"/>
      <c r="K85" s="158">
        <f>IF(COUNTIF(C85,"*未定*")=1,1,COUNTIF(C$12:C85,C85))</f>
        <v>0</v>
      </c>
      <c r="L85" s="55"/>
    </row>
    <row r="86" spans="1:12" s="49" customFormat="1" ht="40" customHeight="1" x14ac:dyDescent="0.2">
      <c r="A86" s="57"/>
      <c r="B86" s="92">
        <v>74</v>
      </c>
      <c r="C86" s="78"/>
      <c r="D86" s="78"/>
      <c r="E86" s="106"/>
      <c r="F86" s="107"/>
      <c r="G86" s="56"/>
      <c r="H86" s="286"/>
      <c r="I86" s="287"/>
      <c r="J86" s="288"/>
      <c r="K86" s="158">
        <f>IF(COUNTIF(C86,"*未定*")=1,1,COUNTIF(C$12:C86,C86))</f>
        <v>0</v>
      </c>
      <c r="L86" s="55"/>
    </row>
    <row r="87" spans="1:12" s="49" customFormat="1" ht="40" customHeight="1" x14ac:dyDescent="0.2">
      <c r="A87" s="57"/>
      <c r="B87" s="92">
        <v>75</v>
      </c>
      <c r="C87" s="78"/>
      <c r="D87" s="78"/>
      <c r="E87" s="106"/>
      <c r="F87" s="107"/>
      <c r="G87" s="56"/>
      <c r="H87" s="286"/>
      <c r="I87" s="287"/>
      <c r="J87" s="288"/>
      <c r="K87" s="158">
        <f>IF(COUNTIF(C87,"*未定*")=1,1,COUNTIF(C$12:C87,C87))</f>
        <v>0</v>
      </c>
      <c r="L87" s="157"/>
    </row>
    <row r="88" spans="1:12" s="49" customFormat="1" ht="40" customHeight="1" x14ac:dyDescent="0.2">
      <c r="A88" s="57"/>
      <c r="B88" s="92">
        <v>76</v>
      </c>
      <c r="C88" s="78"/>
      <c r="D88" s="78"/>
      <c r="E88" s="106"/>
      <c r="F88" s="107"/>
      <c r="G88" s="56"/>
      <c r="H88" s="286"/>
      <c r="I88" s="287"/>
      <c r="J88" s="288"/>
      <c r="K88" s="158">
        <f>IF(COUNTIF(C88,"*未定*")=1,1,COUNTIF(C$12:C88,C88))</f>
        <v>0</v>
      </c>
      <c r="L88" s="55"/>
    </row>
    <row r="89" spans="1:12" s="49" customFormat="1" ht="40" customHeight="1" x14ac:dyDescent="0.2">
      <c r="A89" s="57"/>
      <c r="B89" s="92">
        <v>77</v>
      </c>
      <c r="C89" s="78"/>
      <c r="D89" s="78"/>
      <c r="E89" s="106"/>
      <c r="F89" s="107"/>
      <c r="G89" s="56"/>
      <c r="H89" s="286"/>
      <c r="I89" s="287"/>
      <c r="J89" s="288"/>
      <c r="K89" s="158">
        <f>IF(COUNTIF(C89,"*未定*")=1,1,COUNTIF(C$12:C89,C89))</f>
        <v>0</v>
      </c>
      <c r="L89" s="55"/>
    </row>
    <row r="90" spans="1:12" s="49" customFormat="1" ht="40" customHeight="1" x14ac:dyDescent="0.2">
      <c r="A90" s="57"/>
      <c r="B90" s="92">
        <v>78</v>
      </c>
      <c r="C90" s="78"/>
      <c r="D90" s="78"/>
      <c r="E90" s="106"/>
      <c r="F90" s="107"/>
      <c r="G90" s="56"/>
      <c r="H90" s="286"/>
      <c r="I90" s="287"/>
      <c r="J90" s="288"/>
      <c r="K90" s="158">
        <f>IF(COUNTIF(C90,"*未定*")=1,1,COUNTIF(C$12:C90,C90))</f>
        <v>0</v>
      </c>
      <c r="L90" s="55"/>
    </row>
    <row r="91" spans="1:12" s="49" customFormat="1" ht="40" customHeight="1" x14ac:dyDescent="0.2">
      <c r="A91" s="57"/>
      <c r="B91" s="92">
        <v>79</v>
      </c>
      <c r="C91" s="78"/>
      <c r="D91" s="78"/>
      <c r="E91" s="106"/>
      <c r="F91" s="107"/>
      <c r="G91" s="56"/>
      <c r="H91" s="286"/>
      <c r="I91" s="287"/>
      <c r="J91" s="288"/>
      <c r="K91" s="158">
        <f>IF(COUNTIF(C91,"*未定*")=1,1,COUNTIF(C$12:C91,C91))</f>
        <v>0</v>
      </c>
      <c r="L91" s="55"/>
    </row>
    <row r="92" spans="1:12" s="49" customFormat="1" ht="40" customHeight="1" x14ac:dyDescent="0.2">
      <c r="A92" s="57"/>
      <c r="B92" s="92">
        <v>80</v>
      </c>
      <c r="C92" s="78"/>
      <c r="D92" s="78"/>
      <c r="E92" s="106"/>
      <c r="F92" s="107"/>
      <c r="G92" s="56"/>
      <c r="H92" s="286"/>
      <c r="I92" s="287"/>
      <c r="J92" s="288"/>
      <c r="K92" s="158">
        <f>IF(COUNTIF(C92,"*未定*")=1,1,COUNTIF(C$12:C92,C92))</f>
        <v>0</v>
      </c>
      <c r="L92" s="157"/>
    </row>
    <row r="93" spans="1:12" s="49" customFormat="1" ht="40" customHeight="1" x14ac:dyDescent="0.2">
      <c r="A93" s="57"/>
      <c r="B93" s="92">
        <v>81</v>
      </c>
      <c r="C93" s="78"/>
      <c r="D93" s="78"/>
      <c r="E93" s="106"/>
      <c r="F93" s="107"/>
      <c r="G93" s="56"/>
      <c r="H93" s="286"/>
      <c r="I93" s="287"/>
      <c r="J93" s="288"/>
      <c r="K93" s="158">
        <f>IF(COUNTIF(C93,"*未定*")=1,1,COUNTIF(C$12:C93,C93))</f>
        <v>0</v>
      </c>
      <c r="L93" s="157"/>
    </row>
    <row r="94" spans="1:12" s="49" customFormat="1" ht="40" customHeight="1" x14ac:dyDescent="0.2">
      <c r="A94" s="57"/>
      <c r="B94" s="92">
        <v>82</v>
      </c>
      <c r="C94" s="194"/>
      <c r="D94" s="194"/>
      <c r="E94" s="195"/>
      <c r="F94" s="196"/>
      <c r="G94" s="197"/>
      <c r="H94" s="286"/>
      <c r="I94" s="287"/>
      <c r="J94" s="289"/>
      <c r="K94" s="158">
        <f>IF(COUNTIF(C94,"*未定*")=1,1,COUNTIF(C$12:C94,C94))</f>
        <v>0</v>
      </c>
      <c r="L94" s="55"/>
    </row>
    <row r="95" spans="1:12" s="49" customFormat="1" ht="40" customHeight="1" x14ac:dyDescent="0.2">
      <c r="A95" s="57"/>
      <c r="B95" s="92">
        <v>83</v>
      </c>
      <c r="C95" s="78"/>
      <c r="D95" s="78"/>
      <c r="E95" s="106"/>
      <c r="F95" s="107"/>
      <c r="G95" s="56"/>
      <c r="H95" s="287"/>
      <c r="I95" s="287"/>
      <c r="J95" s="288"/>
      <c r="K95" s="158">
        <f>IF(COUNTIF(C95,"*未定*")=1,1,COUNTIF(C$12:C95,C95))</f>
        <v>0</v>
      </c>
      <c r="L95" s="55"/>
    </row>
    <row r="96" spans="1:12" s="49" customFormat="1" ht="40" customHeight="1" x14ac:dyDescent="0.2">
      <c r="A96" s="57"/>
      <c r="B96" s="92">
        <v>84</v>
      </c>
      <c r="C96" s="78"/>
      <c r="D96" s="78"/>
      <c r="E96" s="106"/>
      <c r="F96" s="107"/>
      <c r="G96" s="56"/>
      <c r="H96" s="286"/>
      <c r="I96" s="287"/>
      <c r="J96" s="288"/>
      <c r="K96" s="158">
        <f>IF(COUNTIF(C96,"*未定*")=1,1,COUNTIF(C$12:C96,C96))</f>
        <v>0</v>
      </c>
      <c r="L96" s="55"/>
    </row>
    <row r="97" spans="1:12" s="49" customFormat="1" ht="40" customHeight="1" x14ac:dyDescent="0.2">
      <c r="A97" s="57"/>
      <c r="B97" s="92">
        <v>85</v>
      </c>
      <c r="C97" s="78"/>
      <c r="D97" s="78"/>
      <c r="E97" s="106"/>
      <c r="F97" s="107"/>
      <c r="G97" s="56"/>
      <c r="H97" s="286"/>
      <c r="I97" s="287"/>
      <c r="J97" s="288"/>
      <c r="K97" s="158">
        <f>IF(COUNTIF(C97,"*未定*")=1,1,COUNTIF(C$12:C97,C97))</f>
        <v>0</v>
      </c>
      <c r="L97" s="55"/>
    </row>
    <row r="98" spans="1:12" s="49" customFormat="1" ht="40" customHeight="1" x14ac:dyDescent="0.2">
      <c r="A98" s="57"/>
      <c r="B98" s="92">
        <v>86</v>
      </c>
      <c r="C98" s="78"/>
      <c r="D98" s="78"/>
      <c r="E98" s="106"/>
      <c r="F98" s="107"/>
      <c r="G98" s="56"/>
      <c r="H98" s="286"/>
      <c r="I98" s="287"/>
      <c r="J98" s="288"/>
      <c r="K98" s="158">
        <f>IF(COUNTIF(C98,"*未定*")=1,1,COUNTIF(C$12:C98,C98))</f>
        <v>0</v>
      </c>
      <c r="L98" s="55"/>
    </row>
    <row r="99" spans="1:12" s="49" customFormat="1" ht="40" customHeight="1" x14ac:dyDescent="0.2">
      <c r="A99" s="57"/>
      <c r="B99" s="92">
        <v>87</v>
      </c>
      <c r="C99" s="78"/>
      <c r="D99" s="78"/>
      <c r="E99" s="106"/>
      <c r="F99" s="107"/>
      <c r="G99" s="56"/>
      <c r="H99" s="286"/>
      <c r="I99" s="287"/>
      <c r="J99" s="288"/>
      <c r="K99" s="158">
        <f>IF(COUNTIF(C99,"*未定*")=1,1,COUNTIF(C$12:C99,C99))</f>
        <v>0</v>
      </c>
      <c r="L99" s="157"/>
    </row>
    <row r="100" spans="1:12" s="49" customFormat="1" ht="40" customHeight="1" x14ac:dyDescent="0.2">
      <c r="A100" s="57"/>
      <c r="B100" s="92">
        <v>88</v>
      </c>
      <c r="C100" s="78"/>
      <c r="D100" s="78"/>
      <c r="E100" s="106"/>
      <c r="F100" s="107"/>
      <c r="G100" s="56"/>
      <c r="H100" s="286"/>
      <c r="I100" s="287"/>
      <c r="J100" s="288"/>
      <c r="K100" s="158">
        <f>IF(COUNTIF(C100,"*未定*")=1,1,COUNTIF(C$12:C100,C100))</f>
        <v>0</v>
      </c>
      <c r="L100" s="157"/>
    </row>
    <row r="101" spans="1:12" s="49" customFormat="1" ht="40" customHeight="1" x14ac:dyDescent="0.2">
      <c r="A101" s="57"/>
      <c r="B101" s="92">
        <v>89</v>
      </c>
      <c r="C101" s="194"/>
      <c r="D101" s="194"/>
      <c r="E101" s="195"/>
      <c r="F101" s="196"/>
      <c r="G101" s="197"/>
      <c r="H101" s="286"/>
      <c r="I101" s="287"/>
      <c r="J101" s="289"/>
      <c r="K101" s="158">
        <f>IF(COUNTIF(C101,"*未定*")=1,1,COUNTIF(C$12:C101,C101))</f>
        <v>0</v>
      </c>
      <c r="L101" s="55"/>
    </row>
    <row r="102" spans="1:12" s="49" customFormat="1" ht="40" customHeight="1" x14ac:dyDescent="0.2">
      <c r="A102" s="57"/>
      <c r="B102" s="92">
        <v>90</v>
      </c>
      <c r="C102" s="78"/>
      <c r="D102" s="78"/>
      <c r="E102" s="106"/>
      <c r="F102" s="107"/>
      <c r="G102" s="56"/>
      <c r="H102" s="287"/>
      <c r="I102" s="287"/>
      <c r="J102" s="288"/>
      <c r="K102" s="158">
        <f>IF(COUNTIF(C102,"*未定*")=1,1,COUNTIF(C$12:C102,C102))</f>
        <v>0</v>
      </c>
      <c r="L102" s="55"/>
    </row>
    <row r="103" spans="1:12" s="49" customFormat="1" ht="40" customHeight="1" x14ac:dyDescent="0.2">
      <c r="A103" s="57"/>
      <c r="B103" s="92">
        <v>91</v>
      </c>
      <c r="C103" s="78"/>
      <c r="D103" s="78"/>
      <c r="E103" s="106"/>
      <c r="F103" s="107"/>
      <c r="G103" s="56"/>
      <c r="H103" s="286"/>
      <c r="I103" s="287"/>
      <c r="J103" s="288"/>
      <c r="K103" s="158">
        <f>IF(COUNTIF(C103,"*未定*")=1,1,COUNTIF(C$12:C103,C103))</f>
        <v>0</v>
      </c>
      <c r="L103" s="55"/>
    </row>
    <row r="104" spans="1:12" s="49" customFormat="1" ht="40" customHeight="1" x14ac:dyDescent="0.2">
      <c r="A104" s="57"/>
      <c r="B104" s="92">
        <v>92</v>
      </c>
      <c r="C104" s="78"/>
      <c r="D104" s="78"/>
      <c r="E104" s="106"/>
      <c r="F104" s="107"/>
      <c r="G104" s="56"/>
      <c r="H104" s="286"/>
      <c r="I104" s="287"/>
      <c r="J104" s="288"/>
      <c r="K104" s="158">
        <f>IF(COUNTIF(C104,"*未定*")=1,1,COUNTIF(C$12:C104,C104))</f>
        <v>0</v>
      </c>
      <c r="L104" s="55"/>
    </row>
    <row r="105" spans="1:12" s="49" customFormat="1" ht="40" customHeight="1" x14ac:dyDescent="0.2">
      <c r="A105" s="57"/>
      <c r="B105" s="92">
        <v>93</v>
      </c>
      <c r="C105" s="78"/>
      <c r="D105" s="78"/>
      <c r="E105" s="106"/>
      <c r="F105" s="107"/>
      <c r="G105" s="56"/>
      <c r="H105" s="286"/>
      <c r="I105" s="287"/>
      <c r="J105" s="288"/>
      <c r="K105" s="158">
        <f>IF(COUNTIF(C105,"*未定*")=1,1,COUNTIF(C$12:C105,C105))</f>
        <v>0</v>
      </c>
      <c r="L105" s="55"/>
    </row>
    <row r="106" spans="1:12" s="49" customFormat="1" ht="40" customHeight="1" x14ac:dyDescent="0.2">
      <c r="A106" s="57"/>
      <c r="B106" s="92">
        <v>94</v>
      </c>
      <c r="C106" s="78"/>
      <c r="D106" s="78"/>
      <c r="E106" s="106"/>
      <c r="F106" s="107"/>
      <c r="G106" s="56"/>
      <c r="H106" s="286"/>
      <c r="I106" s="287"/>
      <c r="J106" s="288"/>
      <c r="K106" s="158">
        <f>IF(COUNTIF(C106,"*未定*")=1,1,COUNTIF(C$12:C106,C106))</f>
        <v>0</v>
      </c>
      <c r="L106" s="157"/>
    </row>
    <row r="107" spans="1:12" s="49" customFormat="1" ht="40" customHeight="1" x14ac:dyDescent="0.2">
      <c r="A107" s="57"/>
      <c r="B107" s="92">
        <v>95</v>
      </c>
      <c r="C107" s="78"/>
      <c r="D107" s="78"/>
      <c r="E107" s="106"/>
      <c r="F107" s="107"/>
      <c r="G107" s="56"/>
      <c r="H107" s="286"/>
      <c r="I107" s="287"/>
      <c r="J107" s="288"/>
      <c r="K107" s="158">
        <f>IF(COUNTIF(C107,"*未定*")=1,1,COUNTIF(C$12:C107,C107))</f>
        <v>0</v>
      </c>
      <c r="L107" s="157"/>
    </row>
    <row r="108" spans="1:12" s="49" customFormat="1" ht="40" customHeight="1" x14ac:dyDescent="0.2">
      <c r="A108" s="57"/>
      <c r="B108" s="92">
        <v>96</v>
      </c>
      <c r="C108" s="194"/>
      <c r="D108" s="194"/>
      <c r="E108" s="195"/>
      <c r="F108" s="196"/>
      <c r="G108" s="197"/>
      <c r="H108" s="286"/>
      <c r="I108" s="287"/>
      <c r="J108" s="289"/>
      <c r="K108" s="158">
        <f>IF(COUNTIF(C108,"*未定*")=1,1,COUNTIF(C$12:C108,C108))</f>
        <v>0</v>
      </c>
      <c r="L108" s="55"/>
    </row>
    <row r="109" spans="1:12" s="49" customFormat="1" ht="40" customHeight="1" x14ac:dyDescent="0.2">
      <c r="A109" s="57"/>
      <c r="B109" s="92">
        <v>97</v>
      </c>
      <c r="C109" s="78"/>
      <c r="D109" s="78"/>
      <c r="E109" s="106"/>
      <c r="F109" s="107"/>
      <c r="G109" s="56"/>
      <c r="H109" s="287"/>
      <c r="I109" s="287"/>
      <c r="J109" s="288"/>
      <c r="K109" s="158">
        <f>IF(COUNTIF(C109,"*未定*")=1,1,COUNTIF(C$12:C109,C109))</f>
        <v>0</v>
      </c>
      <c r="L109" s="55"/>
    </row>
    <row r="110" spans="1:12" s="49" customFormat="1" ht="40" customHeight="1" x14ac:dyDescent="0.2">
      <c r="A110" s="57"/>
      <c r="B110" s="92">
        <v>98</v>
      </c>
      <c r="C110" s="78"/>
      <c r="D110" s="78"/>
      <c r="E110" s="106"/>
      <c r="F110" s="107"/>
      <c r="G110" s="56"/>
      <c r="H110" s="286"/>
      <c r="I110" s="287"/>
      <c r="J110" s="288"/>
      <c r="K110" s="158">
        <f>IF(COUNTIF(C110,"*未定*")=1,1,COUNTIF(C$12:C110,C110))</f>
        <v>0</v>
      </c>
      <c r="L110" s="55"/>
    </row>
    <row r="111" spans="1:12" s="49" customFormat="1" ht="40" customHeight="1" x14ac:dyDescent="0.2">
      <c r="A111" s="57"/>
      <c r="B111" s="92">
        <v>99</v>
      </c>
      <c r="C111" s="78"/>
      <c r="D111" s="78"/>
      <c r="E111" s="106"/>
      <c r="F111" s="107"/>
      <c r="G111" s="56"/>
      <c r="H111" s="286"/>
      <c r="I111" s="287"/>
      <c r="J111" s="288"/>
      <c r="K111" s="158">
        <f>IF(COUNTIF(C111,"*未定*")=1,1,COUNTIF(C$12:C111,C111))</f>
        <v>0</v>
      </c>
      <c r="L111" s="55"/>
    </row>
    <row r="112" spans="1:12" s="49" customFormat="1" ht="40" customHeight="1" x14ac:dyDescent="0.2">
      <c r="A112" s="57"/>
      <c r="B112" s="92">
        <v>100</v>
      </c>
      <c r="C112" s="78"/>
      <c r="D112" s="78"/>
      <c r="E112" s="106"/>
      <c r="F112" s="107"/>
      <c r="G112" s="56"/>
      <c r="H112" s="286"/>
      <c r="I112" s="287"/>
      <c r="J112" s="288"/>
      <c r="K112" s="158">
        <f>IF(COUNTIF(C112,"*未定*")=1,1,COUNTIF(C$12:C112,C112))</f>
        <v>0</v>
      </c>
      <c r="L112" s="55"/>
    </row>
    <row r="113" spans="1:12" s="49" customFormat="1" ht="40" customHeight="1" x14ac:dyDescent="0.2">
      <c r="A113" s="57"/>
      <c r="B113" s="92">
        <v>101</v>
      </c>
      <c r="C113" s="78"/>
      <c r="D113" s="78"/>
      <c r="E113" s="106"/>
      <c r="F113" s="107"/>
      <c r="G113" s="56"/>
      <c r="H113" s="286"/>
      <c r="I113" s="287"/>
      <c r="J113" s="288"/>
      <c r="K113" s="158">
        <f>IF(COUNTIF(C113,"*未定*")=1,1,COUNTIF(C$12:C113,C113))</f>
        <v>0</v>
      </c>
      <c r="L113" s="157"/>
    </row>
    <row r="114" spans="1:12" s="49" customFormat="1" ht="40" customHeight="1" x14ac:dyDescent="0.2">
      <c r="A114" s="57"/>
      <c r="B114" s="92">
        <v>102</v>
      </c>
      <c r="C114" s="78"/>
      <c r="D114" s="78"/>
      <c r="E114" s="106"/>
      <c r="F114" s="107"/>
      <c r="G114" s="56"/>
      <c r="H114" s="286"/>
      <c r="I114" s="287"/>
      <c r="J114" s="288"/>
      <c r="K114" s="158">
        <f>IF(COUNTIF(C114,"*未定*")=1,1,COUNTIF(C$12:C114,C114))</f>
        <v>0</v>
      </c>
      <c r="L114" s="55"/>
    </row>
    <row r="115" spans="1:12" s="49" customFormat="1" ht="40" customHeight="1" x14ac:dyDescent="0.2">
      <c r="A115" s="57"/>
      <c r="B115" s="92">
        <v>103</v>
      </c>
      <c r="C115" s="78"/>
      <c r="D115" s="78"/>
      <c r="E115" s="106"/>
      <c r="F115" s="107"/>
      <c r="G115" s="56"/>
      <c r="H115" s="286"/>
      <c r="I115" s="287"/>
      <c r="J115" s="288"/>
      <c r="K115" s="158">
        <f>IF(COUNTIF(C115,"*未定*")=1,1,COUNTIF(C$12:C115,C115))</f>
        <v>0</v>
      </c>
      <c r="L115" s="55"/>
    </row>
    <row r="116" spans="1:12" s="49" customFormat="1" ht="40" customHeight="1" x14ac:dyDescent="0.2">
      <c r="A116" s="57"/>
      <c r="B116" s="92">
        <v>104</v>
      </c>
      <c r="C116" s="78"/>
      <c r="D116" s="78"/>
      <c r="E116" s="106"/>
      <c r="F116" s="107"/>
      <c r="G116" s="56"/>
      <c r="H116" s="286"/>
      <c r="I116" s="287"/>
      <c r="J116" s="288"/>
      <c r="K116" s="158">
        <f>IF(COUNTIF(C116,"*未定*")=1,1,COUNTIF(C$12:C116,C116))</f>
        <v>0</v>
      </c>
      <c r="L116" s="55"/>
    </row>
    <row r="117" spans="1:12" s="49" customFormat="1" ht="40" customHeight="1" x14ac:dyDescent="0.2">
      <c r="A117" s="57"/>
      <c r="B117" s="92">
        <v>105</v>
      </c>
      <c r="C117" s="78"/>
      <c r="D117" s="78"/>
      <c r="E117" s="106"/>
      <c r="F117" s="107"/>
      <c r="G117" s="56"/>
      <c r="H117" s="286"/>
      <c r="I117" s="287"/>
      <c r="J117" s="288"/>
      <c r="K117" s="158">
        <f>IF(COUNTIF(C117,"*未定*")=1,1,COUNTIF(C$12:C117,C117))</f>
        <v>0</v>
      </c>
      <c r="L117" s="55"/>
    </row>
    <row r="118" spans="1:12" s="49" customFormat="1" ht="40" customHeight="1" x14ac:dyDescent="0.2">
      <c r="A118" s="57"/>
      <c r="B118" s="92">
        <v>106</v>
      </c>
      <c r="C118" s="78"/>
      <c r="D118" s="78"/>
      <c r="E118" s="106"/>
      <c r="F118" s="107"/>
      <c r="G118" s="56"/>
      <c r="H118" s="286"/>
      <c r="I118" s="287"/>
      <c r="J118" s="288"/>
      <c r="K118" s="158">
        <f>IF(COUNTIF(C118,"*未定*")=1,1,COUNTIF(C$12:C118,C118))</f>
        <v>0</v>
      </c>
      <c r="L118" s="157"/>
    </row>
    <row r="119" spans="1:12" s="49" customFormat="1" ht="40" customHeight="1" x14ac:dyDescent="0.2">
      <c r="A119" s="57"/>
      <c r="B119" s="92">
        <v>107</v>
      </c>
      <c r="C119" s="78"/>
      <c r="D119" s="78"/>
      <c r="E119" s="106"/>
      <c r="F119" s="107"/>
      <c r="G119" s="56"/>
      <c r="H119" s="286"/>
      <c r="I119" s="287"/>
      <c r="J119" s="288"/>
      <c r="K119" s="158">
        <f>IF(COUNTIF(C119,"*未定*")=1,1,COUNTIF(C$12:C119,C119))</f>
        <v>0</v>
      </c>
      <c r="L119" s="157"/>
    </row>
    <row r="120" spans="1:12" s="49" customFormat="1" ht="40" customHeight="1" x14ac:dyDescent="0.2">
      <c r="A120" s="57"/>
      <c r="B120" s="92">
        <v>108</v>
      </c>
      <c r="C120" s="194"/>
      <c r="D120" s="194"/>
      <c r="E120" s="195"/>
      <c r="F120" s="196"/>
      <c r="G120" s="197"/>
      <c r="H120" s="286"/>
      <c r="I120" s="287"/>
      <c r="J120" s="289"/>
      <c r="K120" s="158">
        <f>IF(COUNTIF(C120,"*未定*")=1,1,COUNTIF(C$12:C120,C120))</f>
        <v>0</v>
      </c>
      <c r="L120" s="55"/>
    </row>
    <row r="121" spans="1:12" s="49" customFormat="1" ht="40" customHeight="1" x14ac:dyDescent="0.2">
      <c r="A121" s="57"/>
      <c r="B121" s="92">
        <v>109</v>
      </c>
      <c r="C121" s="78"/>
      <c r="D121" s="78"/>
      <c r="E121" s="106"/>
      <c r="F121" s="107"/>
      <c r="G121" s="56"/>
      <c r="H121" s="287"/>
      <c r="I121" s="287"/>
      <c r="J121" s="288"/>
      <c r="K121" s="158">
        <f>IF(COUNTIF(C121,"*未定*")=1,1,COUNTIF(C$12:C121,C121))</f>
        <v>0</v>
      </c>
      <c r="L121" s="55"/>
    </row>
    <row r="122" spans="1:12" s="49" customFormat="1" ht="40" customHeight="1" x14ac:dyDescent="0.2">
      <c r="A122" s="57"/>
      <c r="B122" s="92">
        <v>110</v>
      </c>
      <c r="C122" s="78"/>
      <c r="D122" s="78"/>
      <c r="E122" s="106"/>
      <c r="F122" s="107"/>
      <c r="G122" s="56"/>
      <c r="H122" s="286"/>
      <c r="I122" s="287"/>
      <c r="J122" s="288"/>
      <c r="K122" s="158">
        <f>IF(COUNTIF(C122,"*未定*")=1,1,COUNTIF(C$12:C122,C122))</f>
        <v>0</v>
      </c>
      <c r="L122" s="55"/>
    </row>
    <row r="123" spans="1:12" s="49" customFormat="1" ht="40" customHeight="1" x14ac:dyDescent="0.2">
      <c r="A123" s="57"/>
      <c r="B123" s="92">
        <v>111</v>
      </c>
      <c r="C123" s="78"/>
      <c r="D123" s="78"/>
      <c r="E123" s="106"/>
      <c r="F123" s="107"/>
      <c r="G123" s="56"/>
      <c r="H123" s="286"/>
      <c r="I123" s="287"/>
      <c r="J123" s="288"/>
      <c r="K123" s="158">
        <f>IF(COUNTIF(C123,"*未定*")=1,1,COUNTIF(C$12:C123,C123))</f>
        <v>0</v>
      </c>
      <c r="L123" s="55"/>
    </row>
    <row r="124" spans="1:12" s="49" customFormat="1" ht="40" customHeight="1" x14ac:dyDescent="0.2">
      <c r="A124" s="57"/>
      <c r="B124" s="92">
        <v>112</v>
      </c>
      <c r="C124" s="78"/>
      <c r="D124" s="78"/>
      <c r="E124" s="106"/>
      <c r="F124" s="107"/>
      <c r="G124" s="56"/>
      <c r="H124" s="286"/>
      <c r="I124" s="287"/>
      <c r="J124" s="288"/>
      <c r="K124" s="158">
        <f>IF(COUNTIF(C124,"*未定*")=1,1,COUNTIF(C$12:C124,C124))</f>
        <v>0</v>
      </c>
      <c r="L124" s="55"/>
    </row>
    <row r="125" spans="1:12" s="49" customFormat="1" ht="40" customHeight="1" x14ac:dyDescent="0.2">
      <c r="A125" s="57"/>
      <c r="B125" s="92">
        <v>113</v>
      </c>
      <c r="C125" s="78"/>
      <c r="D125" s="78"/>
      <c r="E125" s="106"/>
      <c r="F125" s="107"/>
      <c r="G125" s="56"/>
      <c r="H125" s="286"/>
      <c r="I125" s="287"/>
      <c r="J125" s="288"/>
      <c r="K125" s="158">
        <f>IF(COUNTIF(C125,"*未定*")=1,1,COUNTIF(C$12:C125,C125))</f>
        <v>0</v>
      </c>
      <c r="L125" s="157"/>
    </row>
    <row r="126" spans="1:12" s="49" customFormat="1" ht="40" customHeight="1" x14ac:dyDescent="0.2">
      <c r="A126" s="57"/>
      <c r="B126" s="92">
        <v>114</v>
      </c>
      <c r="C126" s="78"/>
      <c r="D126" s="78"/>
      <c r="E126" s="106"/>
      <c r="F126" s="107"/>
      <c r="G126" s="56"/>
      <c r="H126" s="286"/>
      <c r="I126" s="287"/>
      <c r="J126" s="288"/>
      <c r="K126" s="158">
        <f>IF(COUNTIF(C126,"*未定*")=1,1,COUNTIF(C$12:C126,C126))</f>
        <v>0</v>
      </c>
      <c r="L126" s="157"/>
    </row>
    <row r="127" spans="1:12" s="49" customFormat="1" ht="40" customHeight="1" x14ac:dyDescent="0.2">
      <c r="A127" s="57"/>
      <c r="B127" s="92">
        <v>115</v>
      </c>
      <c r="C127" s="194"/>
      <c r="D127" s="194"/>
      <c r="E127" s="195"/>
      <c r="F127" s="196"/>
      <c r="G127" s="197"/>
      <c r="H127" s="286"/>
      <c r="I127" s="287"/>
      <c r="J127" s="289"/>
      <c r="K127" s="158">
        <f>IF(COUNTIF(C127,"*未定*")=1,1,COUNTIF(C$12:C127,C127))</f>
        <v>0</v>
      </c>
      <c r="L127" s="55"/>
    </row>
    <row r="128" spans="1:12" s="49" customFormat="1" ht="40" customHeight="1" x14ac:dyDescent="0.2">
      <c r="A128" s="57"/>
      <c r="B128" s="92">
        <v>116</v>
      </c>
      <c r="C128" s="78"/>
      <c r="D128" s="78"/>
      <c r="E128" s="106"/>
      <c r="F128" s="107"/>
      <c r="G128" s="56"/>
      <c r="H128" s="287"/>
      <c r="I128" s="287"/>
      <c r="J128" s="288"/>
      <c r="K128" s="158">
        <f>IF(COUNTIF(C128,"*未定*")=1,1,COUNTIF(C$12:C128,C128))</f>
        <v>0</v>
      </c>
      <c r="L128" s="55"/>
    </row>
    <row r="129" spans="1:12" s="49" customFormat="1" ht="40" customHeight="1" x14ac:dyDescent="0.2">
      <c r="A129" s="57"/>
      <c r="B129" s="92">
        <v>117</v>
      </c>
      <c r="C129" s="78"/>
      <c r="D129" s="78"/>
      <c r="E129" s="106"/>
      <c r="F129" s="107"/>
      <c r="G129" s="56"/>
      <c r="H129" s="286"/>
      <c r="I129" s="287"/>
      <c r="J129" s="288"/>
      <c r="K129" s="158">
        <f>IF(COUNTIF(C129,"*未定*")=1,1,COUNTIF(C$12:C129,C129))</f>
        <v>0</v>
      </c>
      <c r="L129" s="55"/>
    </row>
    <row r="130" spans="1:12" s="49" customFormat="1" ht="40" customHeight="1" x14ac:dyDescent="0.2">
      <c r="A130" s="57"/>
      <c r="B130" s="92">
        <v>118</v>
      </c>
      <c r="C130" s="78"/>
      <c r="D130" s="78"/>
      <c r="E130" s="106"/>
      <c r="F130" s="107"/>
      <c r="G130" s="56"/>
      <c r="H130" s="286"/>
      <c r="I130" s="287"/>
      <c r="J130" s="288"/>
      <c r="K130" s="158">
        <f>IF(COUNTIF(C130,"*未定*")=1,1,COUNTIF(C$12:C130,C130))</f>
        <v>0</v>
      </c>
      <c r="L130" s="55"/>
    </row>
    <row r="131" spans="1:12" s="49" customFormat="1" ht="40" customHeight="1" x14ac:dyDescent="0.2">
      <c r="A131" s="57"/>
      <c r="B131" s="92">
        <v>119</v>
      </c>
      <c r="C131" s="78"/>
      <c r="D131" s="78"/>
      <c r="E131" s="106"/>
      <c r="F131" s="107"/>
      <c r="G131" s="56"/>
      <c r="H131" s="286"/>
      <c r="I131" s="287"/>
      <c r="J131" s="288"/>
      <c r="K131" s="158">
        <f>IF(COUNTIF(C131,"*未定*")=1,1,COUNTIF(C$12:C131,C131))</f>
        <v>0</v>
      </c>
      <c r="L131" s="55"/>
    </row>
    <row r="132" spans="1:12" s="49" customFormat="1" ht="40" customHeight="1" x14ac:dyDescent="0.2">
      <c r="A132" s="57"/>
      <c r="B132" s="92">
        <v>120</v>
      </c>
      <c r="C132" s="78"/>
      <c r="D132" s="78"/>
      <c r="E132" s="106"/>
      <c r="F132" s="107"/>
      <c r="G132" s="56"/>
      <c r="H132" s="286"/>
      <c r="I132" s="287"/>
      <c r="J132" s="288"/>
      <c r="K132" s="158">
        <f>IF(COUNTIF(C132,"*未定*")=1,1,COUNTIF(C$12:C132,C132))</f>
        <v>0</v>
      </c>
      <c r="L132" s="157"/>
    </row>
    <row r="133" spans="1:12" s="49" customFormat="1" ht="40" customHeight="1" x14ac:dyDescent="0.2">
      <c r="A133" s="57"/>
      <c r="B133" s="92">
        <v>121</v>
      </c>
      <c r="C133" s="78"/>
      <c r="D133" s="78"/>
      <c r="E133" s="106"/>
      <c r="F133" s="107"/>
      <c r="G133" s="56"/>
      <c r="H133" s="286"/>
      <c r="I133" s="287"/>
      <c r="J133" s="288"/>
      <c r="K133" s="158">
        <f>IF(COUNTIF(C133,"*未定*")=1,1,COUNTIF(C$12:C133,C133))</f>
        <v>0</v>
      </c>
      <c r="L133" s="157"/>
    </row>
    <row r="134" spans="1:12" s="49" customFormat="1" ht="40" customHeight="1" x14ac:dyDescent="0.2">
      <c r="A134" s="57"/>
      <c r="B134" s="92">
        <v>122</v>
      </c>
      <c r="C134" s="194"/>
      <c r="D134" s="194"/>
      <c r="E134" s="195"/>
      <c r="F134" s="196"/>
      <c r="G134" s="197"/>
      <c r="H134" s="286"/>
      <c r="I134" s="287"/>
      <c r="J134" s="289"/>
      <c r="K134" s="158">
        <f>IF(COUNTIF(C134,"*未定*")=1,1,COUNTIF(C$12:C134,C134))</f>
        <v>0</v>
      </c>
      <c r="L134" s="55"/>
    </row>
    <row r="135" spans="1:12" s="49" customFormat="1" ht="40" customHeight="1" x14ac:dyDescent="0.2">
      <c r="A135" s="57"/>
      <c r="B135" s="92">
        <v>123</v>
      </c>
      <c r="C135" s="78"/>
      <c r="D135" s="78"/>
      <c r="E135" s="106"/>
      <c r="F135" s="107"/>
      <c r="G135" s="56"/>
      <c r="H135" s="287"/>
      <c r="I135" s="287"/>
      <c r="J135" s="288"/>
      <c r="K135" s="158">
        <f>IF(COUNTIF(C135,"*未定*")=1,1,COUNTIF(C$12:C135,C135))</f>
        <v>0</v>
      </c>
      <c r="L135" s="55"/>
    </row>
    <row r="136" spans="1:12" s="49" customFormat="1" ht="40" customHeight="1" x14ac:dyDescent="0.2">
      <c r="A136" s="57"/>
      <c r="B136" s="92">
        <v>124</v>
      </c>
      <c r="C136" s="78"/>
      <c r="D136" s="78"/>
      <c r="E136" s="106"/>
      <c r="F136" s="107"/>
      <c r="G136" s="56"/>
      <c r="H136" s="286"/>
      <c r="I136" s="287"/>
      <c r="J136" s="288"/>
      <c r="K136" s="158">
        <f>IF(COUNTIF(C136,"*未定*")=1,1,COUNTIF(C$12:C136,C136))</f>
        <v>0</v>
      </c>
      <c r="L136" s="55"/>
    </row>
    <row r="137" spans="1:12" s="49" customFormat="1" ht="40" customHeight="1" x14ac:dyDescent="0.2">
      <c r="A137" s="57"/>
      <c r="B137" s="92">
        <v>125</v>
      </c>
      <c r="C137" s="78"/>
      <c r="D137" s="78"/>
      <c r="E137" s="106"/>
      <c r="F137" s="107"/>
      <c r="G137" s="56"/>
      <c r="H137" s="286"/>
      <c r="I137" s="287"/>
      <c r="J137" s="288"/>
      <c r="K137" s="158">
        <f>IF(COUNTIF(C137,"*未定*")=1,1,COUNTIF(C$12:C137,C137))</f>
        <v>0</v>
      </c>
      <c r="L137" s="55"/>
    </row>
    <row r="138" spans="1:12" s="49" customFormat="1" ht="40" customHeight="1" x14ac:dyDescent="0.2">
      <c r="A138" s="57"/>
      <c r="B138" s="92">
        <v>126</v>
      </c>
      <c r="C138" s="78"/>
      <c r="D138" s="78"/>
      <c r="E138" s="106"/>
      <c r="F138" s="107"/>
      <c r="G138" s="56"/>
      <c r="H138" s="286"/>
      <c r="I138" s="287"/>
      <c r="J138" s="288"/>
      <c r="K138" s="158">
        <f>IF(COUNTIF(C138,"*未定*")=1,1,COUNTIF(C$12:C138,C138))</f>
        <v>0</v>
      </c>
      <c r="L138" s="55"/>
    </row>
    <row r="139" spans="1:12" s="49" customFormat="1" ht="40" customHeight="1" x14ac:dyDescent="0.2">
      <c r="A139" s="57"/>
      <c r="B139" s="92">
        <v>127</v>
      </c>
      <c r="C139" s="78"/>
      <c r="D139" s="78"/>
      <c r="E139" s="106"/>
      <c r="F139" s="107"/>
      <c r="G139" s="56"/>
      <c r="H139" s="286"/>
      <c r="I139" s="287"/>
      <c r="J139" s="288"/>
      <c r="K139" s="158">
        <f>IF(COUNTIF(C139,"*未定*")=1,1,COUNTIF(C$12:C139,C139))</f>
        <v>0</v>
      </c>
      <c r="L139" s="157"/>
    </row>
    <row r="140" spans="1:12" s="49" customFormat="1" ht="40" customHeight="1" x14ac:dyDescent="0.2">
      <c r="A140" s="57"/>
      <c r="B140" s="92">
        <v>128</v>
      </c>
      <c r="C140" s="78"/>
      <c r="D140" s="78"/>
      <c r="E140" s="106"/>
      <c r="F140" s="107"/>
      <c r="G140" s="56"/>
      <c r="H140" s="286"/>
      <c r="I140" s="287"/>
      <c r="J140" s="288"/>
      <c r="K140" s="158">
        <f>IF(COUNTIF(C140,"*未定*")=1,1,COUNTIF(C$12:C140,C140))</f>
        <v>0</v>
      </c>
      <c r="L140" s="55"/>
    </row>
    <row r="141" spans="1:12" s="49" customFormat="1" ht="40" customHeight="1" x14ac:dyDescent="0.2">
      <c r="A141" s="57"/>
      <c r="B141" s="92">
        <v>129</v>
      </c>
      <c r="C141" s="78"/>
      <c r="D141" s="78"/>
      <c r="E141" s="106"/>
      <c r="F141" s="107"/>
      <c r="G141" s="56"/>
      <c r="H141" s="286"/>
      <c r="I141" s="287"/>
      <c r="J141" s="288"/>
      <c r="K141" s="158">
        <f>IF(COUNTIF(C141,"*未定*")=1,1,COUNTIF(C$12:C141,C141))</f>
        <v>0</v>
      </c>
      <c r="L141" s="55"/>
    </row>
    <row r="142" spans="1:12" s="49" customFormat="1" ht="40" customHeight="1" x14ac:dyDescent="0.2">
      <c r="A142" s="57"/>
      <c r="B142" s="92">
        <v>130</v>
      </c>
      <c r="C142" s="78"/>
      <c r="D142" s="78"/>
      <c r="E142" s="106"/>
      <c r="F142" s="107"/>
      <c r="G142" s="56"/>
      <c r="H142" s="286"/>
      <c r="I142" s="287"/>
      <c r="J142" s="288"/>
      <c r="K142" s="158">
        <f>IF(COUNTIF(C142,"*未定*")=1,1,COUNTIF(C$12:C142,C142))</f>
        <v>0</v>
      </c>
      <c r="L142" s="55"/>
    </row>
    <row r="143" spans="1:12" s="49" customFormat="1" ht="40" customHeight="1" x14ac:dyDescent="0.2">
      <c r="A143" s="57"/>
      <c r="B143" s="92">
        <v>131</v>
      </c>
      <c r="C143" s="78"/>
      <c r="D143" s="78"/>
      <c r="E143" s="106"/>
      <c r="F143" s="107"/>
      <c r="G143" s="56"/>
      <c r="H143" s="286"/>
      <c r="I143" s="287"/>
      <c r="J143" s="288"/>
      <c r="K143" s="158">
        <f>IF(COUNTIF(C143,"*未定*")=1,1,COUNTIF(C$12:C143,C143))</f>
        <v>0</v>
      </c>
      <c r="L143" s="55"/>
    </row>
    <row r="144" spans="1:12" s="49" customFormat="1" ht="40" customHeight="1" x14ac:dyDescent="0.2">
      <c r="A144" s="57"/>
      <c r="B144" s="92">
        <v>132</v>
      </c>
      <c r="C144" s="78"/>
      <c r="D144" s="78"/>
      <c r="E144" s="106"/>
      <c r="F144" s="107"/>
      <c r="G144" s="56"/>
      <c r="H144" s="286"/>
      <c r="I144" s="287"/>
      <c r="J144" s="288"/>
      <c r="K144" s="158">
        <f>IF(COUNTIF(C144,"*未定*")=1,1,COUNTIF(C$12:C144,C144))</f>
        <v>0</v>
      </c>
      <c r="L144" s="157"/>
    </row>
    <row r="145" spans="1:12" s="49" customFormat="1" ht="40" customHeight="1" x14ac:dyDescent="0.2">
      <c r="A145" s="57"/>
      <c r="B145" s="92">
        <v>133</v>
      </c>
      <c r="C145" s="78"/>
      <c r="D145" s="78"/>
      <c r="E145" s="106"/>
      <c r="F145" s="107"/>
      <c r="G145" s="56"/>
      <c r="H145" s="286"/>
      <c r="I145" s="287"/>
      <c r="J145" s="288"/>
      <c r="K145" s="158">
        <f>IF(COUNTIF(C145,"*未定*")=1,1,COUNTIF(C$12:C145,C145))</f>
        <v>0</v>
      </c>
      <c r="L145" s="157"/>
    </row>
    <row r="146" spans="1:12" s="49" customFormat="1" ht="40" customHeight="1" x14ac:dyDescent="0.2">
      <c r="A146" s="57"/>
      <c r="B146" s="92">
        <v>134</v>
      </c>
      <c r="C146" s="194"/>
      <c r="D146" s="194"/>
      <c r="E146" s="195"/>
      <c r="F146" s="196"/>
      <c r="G146" s="197"/>
      <c r="H146" s="286"/>
      <c r="I146" s="287"/>
      <c r="J146" s="289"/>
      <c r="K146" s="158">
        <f>IF(COUNTIF(C146,"*未定*")=1,1,COUNTIF(C$12:C146,C146))</f>
        <v>0</v>
      </c>
      <c r="L146" s="55"/>
    </row>
    <row r="147" spans="1:12" s="49" customFormat="1" ht="40" customHeight="1" x14ac:dyDescent="0.2">
      <c r="A147" s="57"/>
      <c r="B147" s="92">
        <v>135</v>
      </c>
      <c r="C147" s="78"/>
      <c r="D147" s="78"/>
      <c r="E147" s="106"/>
      <c r="F147" s="107"/>
      <c r="G147" s="56"/>
      <c r="H147" s="287"/>
      <c r="I147" s="287"/>
      <c r="J147" s="288"/>
      <c r="K147" s="158">
        <f>IF(COUNTIF(C147,"*未定*")=1,1,COUNTIF(C$12:C147,C147))</f>
        <v>0</v>
      </c>
      <c r="L147" s="55"/>
    </row>
    <row r="148" spans="1:12" s="49" customFormat="1" ht="40" customHeight="1" x14ac:dyDescent="0.2">
      <c r="A148" s="57"/>
      <c r="B148" s="92">
        <v>136</v>
      </c>
      <c r="C148" s="78"/>
      <c r="D148" s="78"/>
      <c r="E148" s="106"/>
      <c r="F148" s="107"/>
      <c r="G148" s="56"/>
      <c r="H148" s="286"/>
      <c r="I148" s="287"/>
      <c r="J148" s="288"/>
      <c r="K148" s="158">
        <f>IF(COUNTIF(C148,"*未定*")=1,1,COUNTIF(C$12:C148,C148))</f>
        <v>0</v>
      </c>
      <c r="L148" s="55"/>
    </row>
    <row r="149" spans="1:12" s="49" customFormat="1" ht="40" customHeight="1" x14ac:dyDescent="0.2">
      <c r="A149" s="57"/>
      <c r="B149" s="92">
        <v>137</v>
      </c>
      <c r="C149" s="78"/>
      <c r="D149" s="78"/>
      <c r="E149" s="106"/>
      <c r="F149" s="107"/>
      <c r="G149" s="56"/>
      <c r="H149" s="286"/>
      <c r="I149" s="287"/>
      <c r="J149" s="288"/>
      <c r="K149" s="158">
        <f>IF(COUNTIF(C149,"*未定*")=1,1,COUNTIF(C$12:C149,C149))</f>
        <v>0</v>
      </c>
      <c r="L149" s="55"/>
    </row>
    <row r="150" spans="1:12" s="49" customFormat="1" ht="40" customHeight="1" x14ac:dyDescent="0.2">
      <c r="A150" s="57"/>
      <c r="B150" s="92">
        <v>138</v>
      </c>
      <c r="C150" s="78"/>
      <c r="D150" s="78"/>
      <c r="E150" s="106"/>
      <c r="F150" s="107"/>
      <c r="G150" s="56"/>
      <c r="H150" s="286"/>
      <c r="I150" s="287"/>
      <c r="J150" s="288"/>
      <c r="K150" s="158">
        <f>IF(COUNTIF(C150,"*未定*")=1,1,COUNTIF(C$12:C150,C150))</f>
        <v>0</v>
      </c>
      <c r="L150" s="55"/>
    </row>
    <row r="151" spans="1:12" s="49" customFormat="1" ht="40" customHeight="1" x14ac:dyDescent="0.2">
      <c r="A151" s="57"/>
      <c r="B151" s="92">
        <v>139</v>
      </c>
      <c r="C151" s="78"/>
      <c r="D151" s="78"/>
      <c r="E151" s="106"/>
      <c r="F151" s="107"/>
      <c r="G151" s="56"/>
      <c r="H151" s="286"/>
      <c r="I151" s="287"/>
      <c r="J151" s="288"/>
      <c r="K151" s="158">
        <f>IF(COUNTIF(C151,"*未定*")=1,1,COUNTIF(C$12:C151,C151))</f>
        <v>0</v>
      </c>
      <c r="L151" s="157"/>
    </row>
    <row r="152" spans="1:12" s="49" customFormat="1" ht="40" customHeight="1" x14ac:dyDescent="0.2">
      <c r="A152" s="57"/>
      <c r="B152" s="92">
        <v>140</v>
      </c>
      <c r="C152" s="78"/>
      <c r="D152" s="78"/>
      <c r="E152" s="106"/>
      <c r="F152" s="107"/>
      <c r="G152" s="56"/>
      <c r="H152" s="286"/>
      <c r="I152" s="287"/>
      <c r="J152" s="288"/>
      <c r="K152" s="158">
        <f>IF(COUNTIF(C152,"*未定*")=1,1,COUNTIF(C$12:C152,C152))</f>
        <v>0</v>
      </c>
      <c r="L152" s="157"/>
    </row>
    <row r="153" spans="1:12" s="49" customFormat="1" ht="40" customHeight="1" x14ac:dyDescent="0.2">
      <c r="A153" s="57"/>
      <c r="B153" s="92">
        <v>141</v>
      </c>
      <c r="C153" s="194"/>
      <c r="D153" s="194"/>
      <c r="E153" s="195"/>
      <c r="F153" s="196"/>
      <c r="G153" s="197"/>
      <c r="H153" s="286"/>
      <c r="I153" s="287"/>
      <c r="J153" s="289"/>
      <c r="K153" s="158">
        <f>IF(COUNTIF(C153,"*未定*")=1,1,COUNTIF(C$12:C153,C153))</f>
        <v>0</v>
      </c>
      <c r="L153" s="55"/>
    </row>
    <row r="154" spans="1:12" s="49" customFormat="1" ht="40" customHeight="1" x14ac:dyDescent="0.2">
      <c r="A154" s="57"/>
      <c r="B154" s="92">
        <v>142</v>
      </c>
      <c r="C154" s="78"/>
      <c r="D154" s="78"/>
      <c r="E154" s="106"/>
      <c r="F154" s="107"/>
      <c r="G154" s="56"/>
      <c r="H154" s="287"/>
      <c r="I154" s="287"/>
      <c r="J154" s="288"/>
      <c r="K154" s="158">
        <f>IF(COUNTIF(C154,"*未定*")=1,1,COUNTIF(C$12:C154,C154))</f>
        <v>0</v>
      </c>
      <c r="L154" s="55"/>
    </row>
    <row r="155" spans="1:12" s="49" customFormat="1" ht="40" customHeight="1" x14ac:dyDescent="0.2">
      <c r="A155" s="57"/>
      <c r="B155" s="92">
        <v>143</v>
      </c>
      <c r="C155" s="78"/>
      <c r="D155" s="78"/>
      <c r="E155" s="106"/>
      <c r="F155" s="107"/>
      <c r="G155" s="56"/>
      <c r="H155" s="286"/>
      <c r="I155" s="287"/>
      <c r="J155" s="288"/>
      <c r="K155" s="158">
        <f>IF(COUNTIF(C155,"*未定*")=1,1,COUNTIF(C$12:C155,C155))</f>
        <v>0</v>
      </c>
      <c r="L155" s="55"/>
    </row>
    <row r="156" spans="1:12" s="49" customFormat="1" ht="40" customHeight="1" x14ac:dyDescent="0.2">
      <c r="A156" s="57"/>
      <c r="B156" s="92">
        <v>144</v>
      </c>
      <c r="C156" s="78"/>
      <c r="D156" s="78"/>
      <c r="E156" s="106"/>
      <c r="F156" s="107"/>
      <c r="G156" s="56"/>
      <c r="H156" s="286"/>
      <c r="I156" s="287"/>
      <c r="J156" s="288"/>
      <c r="K156" s="158">
        <f>IF(COUNTIF(C156,"*未定*")=1,1,COUNTIF(C$12:C156,C156))</f>
        <v>0</v>
      </c>
      <c r="L156" s="55"/>
    </row>
    <row r="157" spans="1:12" s="49" customFormat="1" ht="40" customHeight="1" x14ac:dyDescent="0.2">
      <c r="A157" s="57"/>
      <c r="B157" s="92">
        <v>145</v>
      </c>
      <c r="C157" s="78"/>
      <c r="D157" s="78"/>
      <c r="E157" s="106"/>
      <c r="F157" s="107"/>
      <c r="G157" s="56"/>
      <c r="H157" s="286"/>
      <c r="I157" s="287"/>
      <c r="J157" s="288"/>
      <c r="K157" s="158">
        <f>IF(COUNTIF(C157,"*未定*")=1,1,COUNTIF(C$12:C157,C157))</f>
        <v>0</v>
      </c>
      <c r="L157" s="55"/>
    </row>
    <row r="158" spans="1:12" s="49" customFormat="1" ht="40" customHeight="1" x14ac:dyDescent="0.2">
      <c r="A158" s="57"/>
      <c r="B158" s="92">
        <v>146</v>
      </c>
      <c r="C158" s="78"/>
      <c r="D158" s="78"/>
      <c r="E158" s="106"/>
      <c r="F158" s="107"/>
      <c r="G158" s="56"/>
      <c r="H158" s="286"/>
      <c r="I158" s="287"/>
      <c r="J158" s="288"/>
      <c r="K158" s="158">
        <f>IF(COUNTIF(C158,"*未定*")=1,1,COUNTIF(C$12:C158,C158))</f>
        <v>0</v>
      </c>
      <c r="L158" s="157"/>
    </row>
    <row r="159" spans="1:12" s="49" customFormat="1" ht="40" customHeight="1" x14ac:dyDescent="0.2">
      <c r="A159" s="57"/>
      <c r="B159" s="92">
        <v>147</v>
      </c>
      <c r="C159" s="78"/>
      <c r="D159" s="78"/>
      <c r="E159" s="106"/>
      <c r="F159" s="107"/>
      <c r="G159" s="56"/>
      <c r="H159" s="286"/>
      <c r="I159" s="287"/>
      <c r="J159" s="288"/>
      <c r="K159" s="158">
        <f>IF(COUNTIF(C159,"*未定*")=1,1,COUNTIF(C$12:C159,C159))</f>
        <v>0</v>
      </c>
      <c r="L159" s="157"/>
    </row>
    <row r="160" spans="1:12" s="49" customFormat="1" ht="40" customHeight="1" x14ac:dyDescent="0.2">
      <c r="A160" s="57"/>
      <c r="B160" s="92">
        <v>148</v>
      </c>
      <c r="C160" s="194"/>
      <c r="D160" s="194"/>
      <c r="E160" s="195"/>
      <c r="F160" s="196"/>
      <c r="G160" s="197"/>
      <c r="H160" s="286"/>
      <c r="I160" s="287"/>
      <c r="J160" s="289"/>
      <c r="K160" s="158">
        <f>IF(COUNTIF(C160,"*未定*")=1,1,COUNTIF(C$12:C160,C160))</f>
        <v>0</v>
      </c>
      <c r="L160" s="55"/>
    </row>
    <row r="161" spans="1:12" s="49" customFormat="1" ht="40" customHeight="1" x14ac:dyDescent="0.2">
      <c r="A161" s="57"/>
      <c r="B161" s="92">
        <v>149</v>
      </c>
      <c r="C161" s="78"/>
      <c r="D161" s="78"/>
      <c r="E161" s="106"/>
      <c r="F161" s="107"/>
      <c r="G161" s="56"/>
      <c r="H161" s="287"/>
      <c r="I161" s="287"/>
      <c r="J161" s="288"/>
      <c r="K161" s="158">
        <f>IF(COUNTIF(C161,"*未定*")=1,1,COUNTIF(C$12:C161,C161))</f>
        <v>0</v>
      </c>
      <c r="L161" s="55"/>
    </row>
    <row r="162" spans="1:12" s="49" customFormat="1" ht="40" customHeight="1" x14ac:dyDescent="0.2">
      <c r="A162" s="57"/>
      <c r="B162" s="92">
        <v>150</v>
      </c>
      <c r="C162" s="78"/>
      <c r="D162" s="78"/>
      <c r="E162" s="106"/>
      <c r="F162" s="107"/>
      <c r="G162" s="56"/>
      <c r="H162" s="286"/>
      <c r="I162" s="287"/>
      <c r="J162" s="288"/>
      <c r="K162" s="158">
        <f>IF(COUNTIF(C162,"*未定*")=1,1,COUNTIF(C$12:C162,C162))</f>
        <v>0</v>
      </c>
      <c r="L162" s="55"/>
    </row>
    <row r="163" spans="1:12" s="49" customFormat="1" ht="40" customHeight="1" x14ac:dyDescent="0.2">
      <c r="A163" s="57"/>
      <c r="B163" s="92">
        <v>151</v>
      </c>
      <c r="C163" s="78"/>
      <c r="D163" s="78"/>
      <c r="E163" s="106"/>
      <c r="F163" s="107"/>
      <c r="G163" s="56"/>
      <c r="H163" s="286"/>
      <c r="I163" s="287"/>
      <c r="J163" s="288"/>
      <c r="K163" s="158">
        <f>IF(COUNTIF(C163,"*未定*")=1,1,COUNTIF(C$12:C163,C163))</f>
        <v>0</v>
      </c>
      <c r="L163" s="55"/>
    </row>
    <row r="164" spans="1:12" s="49" customFormat="1" ht="40" customHeight="1" x14ac:dyDescent="0.2">
      <c r="A164" s="57"/>
      <c r="B164" s="92">
        <v>152</v>
      </c>
      <c r="C164" s="78"/>
      <c r="D164" s="78"/>
      <c r="E164" s="106"/>
      <c r="F164" s="107"/>
      <c r="G164" s="56"/>
      <c r="H164" s="286"/>
      <c r="I164" s="287"/>
      <c r="J164" s="288"/>
      <c r="K164" s="158">
        <f>IF(COUNTIF(C164,"*未定*")=1,1,COUNTIF(C$12:C164,C164))</f>
        <v>0</v>
      </c>
      <c r="L164" s="55"/>
    </row>
    <row r="165" spans="1:12" s="49" customFormat="1" ht="40" customHeight="1" x14ac:dyDescent="0.2">
      <c r="A165" s="57"/>
      <c r="B165" s="92">
        <v>153</v>
      </c>
      <c r="C165" s="78"/>
      <c r="D165" s="78"/>
      <c r="E165" s="106"/>
      <c r="F165" s="107"/>
      <c r="G165" s="56"/>
      <c r="H165" s="286"/>
      <c r="I165" s="287"/>
      <c r="J165" s="288"/>
      <c r="K165" s="158">
        <f>IF(COUNTIF(C165,"*未定*")=1,1,COUNTIF(C$12:C165,C165))</f>
        <v>0</v>
      </c>
      <c r="L165" s="55"/>
    </row>
    <row r="166" spans="1:12" s="49" customFormat="1" ht="40" customHeight="1" x14ac:dyDescent="0.2">
      <c r="A166" s="57"/>
      <c r="B166" s="92">
        <v>154</v>
      </c>
      <c r="C166" s="78"/>
      <c r="D166" s="78"/>
      <c r="E166" s="106"/>
      <c r="F166" s="107"/>
      <c r="G166" s="56"/>
      <c r="H166" s="286"/>
      <c r="I166" s="287"/>
      <c r="J166" s="288"/>
      <c r="K166" s="158">
        <f>IF(COUNTIF(C166,"*未定*")=1,1,COUNTIF(C$12:C166,C166))</f>
        <v>0</v>
      </c>
      <c r="L166" s="55"/>
    </row>
    <row r="167" spans="1:12" s="49" customFormat="1" ht="40" customHeight="1" x14ac:dyDescent="0.2">
      <c r="A167" s="57"/>
      <c r="B167" s="92">
        <v>155</v>
      </c>
      <c r="C167" s="78"/>
      <c r="D167" s="78"/>
      <c r="E167" s="106"/>
      <c r="F167" s="107"/>
      <c r="G167" s="56"/>
      <c r="H167" s="286"/>
      <c r="I167" s="287"/>
      <c r="J167" s="288"/>
      <c r="K167" s="158">
        <f>IF(COUNTIF(C167,"*未定*")=1,1,COUNTIF(C$12:C167,C167))</f>
        <v>0</v>
      </c>
      <c r="L167" s="157"/>
    </row>
    <row r="168" spans="1:12" s="49" customFormat="1" ht="40" customHeight="1" x14ac:dyDescent="0.2">
      <c r="A168" s="57"/>
      <c r="B168" s="92">
        <v>156</v>
      </c>
      <c r="C168" s="78"/>
      <c r="D168" s="78"/>
      <c r="E168" s="106"/>
      <c r="F168" s="107"/>
      <c r="G168" s="56"/>
      <c r="H168" s="286"/>
      <c r="I168" s="287"/>
      <c r="J168" s="288"/>
      <c r="K168" s="158">
        <f>IF(COUNTIF(C168,"*未定*")=1,1,COUNTIF(C$12:C168,C168))</f>
        <v>0</v>
      </c>
      <c r="L168" s="157"/>
    </row>
    <row r="169" spans="1:12" s="49" customFormat="1" ht="40" customHeight="1" x14ac:dyDescent="0.2">
      <c r="A169" s="57"/>
      <c r="B169" s="92">
        <v>157</v>
      </c>
      <c r="C169" s="194"/>
      <c r="D169" s="194"/>
      <c r="E169" s="195"/>
      <c r="F169" s="196"/>
      <c r="G169" s="197"/>
      <c r="H169" s="286"/>
      <c r="I169" s="287"/>
      <c r="J169" s="289"/>
      <c r="K169" s="158">
        <f>IF(COUNTIF(C169,"*未定*")=1,1,COUNTIF(C$12:C169,C169))</f>
        <v>0</v>
      </c>
      <c r="L169" s="55"/>
    </row>
    <row r="170" spans="1:12" s="49" customFormat="1" ht="40" customHeight="1" x14ac:dyDescent="0.2">
      <c r="A170" s="57"/>
      <c r="B170" s="92">
        <v>158</v>
      </c>
      <c r="C170" s="78"/>
      <c r="D170" s="78"/>
      <c r="E170" s="106"/>
      <c r="F170" s="107"/>
      <c r="G170" s="56"/>
      <c r="H170" s="287"/>
      <c r="I170" s="287"/>
      <c r="J170" s="288"/>
      <c r="K170" s="158">
        <f>IF(COUNTIF(C170,"*未定*")=1,1,COUNTIF(C$12:C170,C170))</f>
        <v>0</v>
      </c>
      <c r="L170" s="55"/>
    </row>
    <row r="171" spans="1:12" s="49" customFormat="1" ht="40" customHeight="1" x14ac:dyDescent="0.2">
      <c r="A171" s="57"/>
      <c r="B171" s="92">
        <v>159</v>
      </c>
      <c r="C171" s="78"/>
      <c r="D171" s="78"/>
      <c r="E171" s="106"/>
      <c r="F171" s="107"/>
      <c r="G171" s="56"/>
      <c r="H171" s="286"/>
      <c r="I171" s="287"/>
      <c r="J171" s="288"/>
      <c r="K171" s="158">
        <f>IF(COUNTIF(C171,"*未定*")=1,1,COUNTIF(C$12:C171,C171))</f>
        <v>0</v>
      </c>
      <c r="L171" s="55"/>
    </row>
    <row r="172" spans="1:12" s="49" customFormat="1" ht="40" customHeight="1" x14ac:dyDescent="0.2">
      <c r="A172" s="57"/>
      <c r="B172" s="92">
        <v>160</v>
      </c>
      <c r="C172" s="78"/>
      <c r="D172" s="78"/>
      <c r="E172" s="106"/>
      <c r="F172" s="107"/>
      <c r="G172" s="56"/>
      <c r="H172" s="286"/>
      <c r="I172" s="287"/>
      <c r="J172" s="288"/>
      <c r="K172" s="158">
        <f>IF(COUNTIF(C172,"*未定*")=1,1,COUNTIF(C$12:C172,C172))</f>
        <v>0</v>
      </c>
      <c r="L172" s="55"/>
    </row>
    <row r="173" spans="1:12" s="49" customFormat="1" ht="40" customHeight="1" x14ac:dyDescent="0.2">
      <c r="A173" s="57"/>
      <c r="B173" s="92">
        <v>161</v>
      </c>
      <c r="C173" s="78"/>
      <c r="D173" s="78"/>
      <c r="E173" s="106"/>
      <c r="F173" s="107"/>
      <c r="G173" s="56"/>
      <c r="H173" s="286"/>
      <c r="I173" s="287"/>
      <c r="J173" s="288"/>
      <c r="K173" s="158">
        <f>IF(COUNTIF(C173,"*未定*")=1,1,COUNTIF(C$12:C173,C173))</f>
        <v>0</v>
      </c>
      <c r="L173" s="55"/>
    </row>
    <row r="174" spans="1:12" s="49" customFormat="1" ht="40" customHeight="1" x14ac:dyDescent="0.2">
      <c r="A174" s="57"/>
      <c r="B174" s="92">
        <v>162</v>
      </c>
      <c r="C174" s="78"/>
      <c r="D174" s="78"/>
      <c r="E174" s="106"/>
      <c r="F174" s="107"/>
      <c r="G174" s="56"/>
      <c r="H174" s="286"/>
      <c r="I174" s="287"/>
      <c r="J174" s="288"/>
      <c r="K174" s="158">
        <f>IF(COUNTIF(C174,"*未定*")=1,1,COUNTIF(C$12:C174,C174))</f>
        <v>0</v>
      </c>
      <c r="L174" s="157"/>
    </row>
    <row r="175" spans="1:12" s="49" customFormat="1" ht="40" customHeight="1" x14ac:dyDescent="0.2">
      <c r="A175" s="57"/>
      <c r="B175" s="92">
        <v>163</v>
      </c>
      <c r="C175" s="78"/>
      <c r="D175" s="78"/>
      <c r="E175" s="106"/>
      <c r="F175" s="107"/>
      <c r="G175" s="56"/>
      <c r="H175" s="286"/>
      <c r="I175" s="287"/>
      <c r="J175" s="288"/>
      <c r="K175" s="158">
        <f>IF(COUNTIF(C175,"*未定*")=1,1,COUNTIF(C$12:C175,C175))</f>
        <v>0</v>
      </c>
      <c r="L175" s="55"/>
    </row>
    <row r="176" spans="1:12" s="49" customFormat="1" ht="40" customHeight="1" x14ac:dyDescent="0.2">
      <c r="A176" s="57"/>
      <c r="B176" s="92">
        <v>164</v>
      </c>
      <c r="C176" s="78"/>
      <c r="D176" s="78"/>
      <c r="E176" s="106"/>
      <c r="F176" s="107"/>
      <c r="G176" s="56"/>
      <c r="H176" s="286"/>
      <c r="I176" s="287"/>
      <c r="J176" s="288"/>
      <c r="K176" s="158">
        <f>IF(COUNTIF(C176,"*未定*")=1,1,COUNTIF(C$12:C176,C176))</f>
        <v>0</v>
      </c>
      <c r="L176" s="55"/>
    </row>
    <row r="177" spans="1:12" s="49" customFormat="1" ht="40" customHeight="1" x14ac:dyDescent="0.2">
      <c r="A177" s="57"/>
      <c r="B177" s="92">
        <v>165</v>
      </c>
      <c r="C177" s="78"/>
      <c r="D177" s="78"/>
      <c r="E177" s="106"/>
      <c r="F177" s="107"/>
      <c r="G177" s="56"/>
      <c r="H177" s="286"/>
      <c r="I177" s="287"/>
      <c r="J177" s="288"/>
      <c r="K177" s="158">
        <f>IF(COUNTIF(C177,"*未定*")=1,1,COUNTIF(C$12:C177,C177))</f>
        <v>0</v>
      </c>
      <c r="L177" s="55"/>
    </row>
    <row r="178" spans="1:12" s="49" customFormat="1" ht="40" customHeight="1" x14ac:dyDescent="0.2">
      <c r="A178" s="57"/>
      <c r="B178" s="92">
        <v>166</v>
      </c>
      <c r="C178" s="78"/>
      <c r="D178" s="78"/>
      <c r="E178" s="106"/>
      <c r="F178" s="107"/>
      <c r="G178" s="56"/>
      <c r="H178" s="286"/>
      <c r="I178" s="287"/>
      <c r="J178" s="288"/>
      <c r="K178" s="158">
        <f>IF(COUNTIF(C178,"*未定*")=1,1,COUNTIF(C$12:C178,C178))</f>
        <v>0</v>
      </c>
      <c r="L178" s="55"/>
    </row>
    <row r="179" spans="1:12" s="49" customFormat="1" ht="40" customHeight="1" x14ac:dyDescent="0.2">
      <c r="A179" s="57"/>
      <c r="B179" s="92">
        <v>167</v>
      </c>
      <c r="C179" s="78"/>
      <c r="D179" s="78"/>
      <c r="E179" s="106"/>
      <c r="F179" s="107"/>
      <c r="G179" s="56"/>
      <c r="H179" s="286"/>
      <c r="I179" s="287"/>
      <c r="J179" s="288"/>
      <c r="K179" s="158">
        <f>IF(COUNTIF(C179,"*未定*")=1,1,COUNTIF(C$12:C179,C179))</f>
        <v>0</v>
      </c>
      <c r="L179" s="157"/>
    </row>
    <row r="180" spans="1:12" s="49" customFormat="1" ht="40" customHeight="1" x14ac:dyDescent="0.2">
      <c r="A180" s="57"/>
      <c r="B180" s="92">
        <v>168</v>
      </c>
      <c r="C180" s="78"/>
      <c r="D180" s="78"/>
      <c r="E180" s="106"/>
      <c r="F180" s="107"/>
      <c r="G180" s="56"/>
      <c r="H180" s="286"/>
      <c r="I180" s="287"/>
      <c r="J180" s="288"/>
      <c r="K180" s="158">
        <f>IF(COUNTIF(C180,"*未定*")=1,1,COUNTIF(C$12:C180,C180))</f>
        <v>0</v>
      </c>
      <c r="L180" s="157"/>
    </row>
    <row r="181" spans="1:12" s="49" customFormat="1" ht="40" customHeight="1" x14ac:dyDescent="0.2">
      <c r="A181" s="57"/>
      <c r="B181" s="92">
        <v>169</v>
      </c>
      <c r="C181" s="194"/>
      <c r="D181" s="194"/>
      <c r="E181" s="195"/>
      <c r="F181" s="196"/>
      <c r="G181" s="197"/>
      <c r="H181" s="286"/>
      <c r="I181" s="287"/>
      <c r="J181" s="289"/>
      <c r="K181" s="158">
        <f>IF(COUNTIF(C181,"*未定*")=1,1,COUNTIF(C$12:C181,C181))</f>
        <v>0</v>
      </c>
      <c r="L181" s="55"/>
    </row>
    <row r="182" spans="1:12" s="49" customFormat="1" ht="40" customHeight="1" x14ac:dyDescent="0.2">
      <c r="A182" s="57"/>
      <c r="B182" s="92">
        <v>170</v>
      </c>
      <c r="C182" s="78"/>
      <c r="D182" s="78"/>
      <c r="E182" s="106"/>
      <c r="F182" s="107"/>
      <c r="G182" s="56"/>
      <c r="H182" s="287"/>
      <c r="I182" s="287"/>
      <c r="J182" s="288"/>
      <c r="K182" s="158">
        <f>IF(COUNTIF(C182,"*未定*")=1,1,COUNTIF(C$12:C182,C182))</f>
        <v>0</v>
      </c>
      <c r="L182" s="55"/>
    </row>
    <row r="183" spans="1:12" s="49" customFormat="1" ht="40" customHeight="1" x14ac:dyDescent="0.2">
      <c r="A183" s="57"/>
      <c r="B183" s="92">
        <v>171</v>
      </c>
      <c r="C183" s="78"/>
      <c r="D183" s="78"/>
      <c r="E183" s="106"/>
      <c r="F183" s="107"/>
      <c r="G183" s="56"/>
      <c r="H183" s="286"/>
      <c r="I183" s="287"/>
      <c r="J183" s="288"/>
      <c r="K183" s="158">
        <f>IF(COUNTIF(C183,"*未定*")=1,1,COUNTIF(C$12:C183,C183))</f>
        <v>0</v>
      </c>
      <c r="L183" s="55"/>
    </row>
    <row r="184" spans="1:12" s="49" customFormat="1" ht="40" customHeight="1" x14ac:dyDescent="0.2">
      <c r="A184" s="57"/>
      <c r="B184" s="92">
        <v>172</v>
      </c>
      <c r="C184" s="78"/>
      <c r="D184" s="78"/>
      <c r="E184" s="106"/>
      <c r="F184" s="107"/>
      <c r="G184" s="56"/>
      <c r="H184" s="286"/>
      <c r="I184" s="287"/>
      <c r="J184" s="288"/>
      <c r="K184" s="158">
        <f>IF(COUNTIF(C184,"*未定*")=1,1,COUNTIF(C$12:C184,C184))</f>
        <v>0</v>
      </c>
      <c r="L184" s="55"/>
    </row>
    <row r="185" spans="1:12" s="49" customFormat="1" ht="40" customHeight="1" x14ac:dyDescent="0.2">
      <c r="A185" s="57"/>
      <c r="B185" s="92">
        <v>173</v>
      </c>
      <c r="C185" s="78"/>
      <c r="D185" s="78"/>
      <c r="E185" s="106"/>
      <c r="F185" s="107"/>
      <c r="G185" s="56"/>
      <c r="H185" s="286"/>
      <c r="I185" s="287"/>
      <c r="J185" s="288"/>
      <c r="K185" s="158">
        <f>IF(COUNTIF(C185,"*未定*")=1,1,COUNTIF(C$12:C185,C185))</f>
        <v>0</v>
      </c>
      <c r="L185" s="55"/>
    </row>
    <row r="186" spans="1:12" s="49" customFormat="1" ht="40" customHeight="1" x14ac:dyDescent="0.2">
      <c r="A186" s="57"/>
      <c r="B186" s="92">
        <v>174</v>
      </c>
      <c r="C186" s="78"/>
      <c r="D186" s="78"/>
      <c r="E186" s="106"/>
      <c r="F186" s="107"/>
      <c r="G186" s="56"/>
      <c r="H186" s="286"/>
      <c r="I186" s="287"/>
      <c r="J186" s="288"/>
      <c r="K186" s="158">
        <f>IF(COUNTIF(C186,"*未定*")=1,1,COUNTIF(C$12:C186,C186))</f>
        <v>0</v>
      </c>
      <c r="L186" s="157"/>
    </row>
    <row r="187" spans="1:12" s="49" customFormat="1" ht="40" customHeight="1" x14ac:dyDescent="0.2">
      <c r="A187" s="57"/>
      <c r="B187" s="92">
        <v>175</v>
      </c>
      <c r="C187" s="78"/>
      <c r="D187" s="78"/>
      <c r="E187" s="106"/>
      <c r="F187" s="107"/>
      <c r="G187" s="56"/>
      <c r="H187" s="286"/>
      <c r="I187" s="287"/>
      <c r="J187" s="288"/>
      <c r="K187" s="158">
        <f>IF(COUNTIF(C187,"*未定*")=1,1,COUNTIF(C$12:C187,C187))</f>
        <v>0</v>
      </c>
      <c r="L187" s="157"/>
    </row>
    <row r="188" spans="1:12" s="49" customFormat="1" ht="40" customHeight="1" x14ac:dyDescent="0.2">
      <c r="A188" s="57"/>
      <c r="B188" s="92">
        <v>176</v>
      </c>
      <c r="C188" s="194"/>
      <c r="D188" s="194"/>
      <c r="E188" s="195"/>
      <c r="F188" s="196"/>
      <c r="G188" s="197"/>
      <c r="H188" s="286"/>
      <c r="I188" s="287"/>
      <c r="J188" s="289"/>
      <c r="K188" s="158">
        <f>IF(COUNTIF(C188,"*未定*")=1,1,COUNTIF(C$12:C188,C188))</f>
        <v>0</v>
      </c>
      <c r="L188" s="55"/>
    </row>
    <row r="189" spans="1:12" s="49" customFormat="1" ht="40" customHeight="1" x14ac:dyDescent="0.2">
      <c r="A189" s="57"/>
      <c r="B189" s="92">
        <v>177</v>
      </c>
      <c r="C189" s="78"/>
      <c r="D189" s="78"/>
      <c r="E189" s="106"/>
      <c r="F189" s="107"/>
      <c r="G189" s="56"/>
      <c r="H189" s="287"/>
      <c r="I189" s="287"/>
      <c r="J189" s="288"/>
      <c r="K189" s="158">
        <f>IF(COUNTIF(C189,"*未定*")=1,1,COUNTIF(C$12:C189,C189))</f>
        <v>0</v>
      </c>
      <c r="L189" s="55"/>
    </row>
    <row r="190" spans="1:12" s="49" customFormat="1" ht="40" customHeight="1" x14ac:dyDescent="0.2">
      <c r="A190" s="57"/>
      <c r="B190" s="92">
        <v>178</v>
      </c>
      <c r="C190" s="78"/>
      <c r="D190" s="78"/>
      <c r="E190" s="106"/>
      <c r="F190" s="107"/>
      <c r="G190" s="56"/>
      <c r="H190" s="286"/>
      <c r="I190" s="287"/>
      <c r="J190" s="288"/>
      <c r="K190" s="158">
        <f>IF(COUNTIF(C190,"*未定*")=1,1,COUNTIF(C$12:C190,C190))</f>
        <v>0</v>
      </c>
      <c r="L190" s="55"/>
    </row>
    <row r="191" spans="1:12" s="49" customFormat="1" ht="40" customHeight="1" x14ac:dyDescent="0.2">
      <c r="A191" s="57"/>
      <c r="B191" s="92">
        <v>179</v>
      </c>
      <c r="C191" s="78"/>
      <c r="D191" s="78"/>
      <c r="E191" s="106"/>
      <c r="F191" s="107"/>
      <c r="G191" s="56"/>
      <c r="H191" s="286"/>
      <c r="I191" s="287"/>
      <c r="J191" s="288"/>
      <c r="K191" s="158">
        <f>IF(COUNTIF(C191,"*未定*")=1,1,COUNTIF(C$12:C191,C191))</f>
        <v>0</v>
      </c>
      <c r="L191" s="55"/>
    </row>
    <row r="192" spans="1:12" s="49" customFormat="1" ht="40" customHeight="1" x14ac:dyDescent="0.2">
      <c r="A192" s="57"/>
      <c r="B192" s="92">
        <v>180</v>
      </c>
      <c r="C192" s="78"/>
      <c r="D192" s="78"/>
      <c r="E192" s="106"/>
      <c r="F192" s="107"/>
      <c r="G192" s="56"/>
      <c r="H192" s="286"/>
      <c r="I192" s="287"/>
      <c r="J192" s="288"/>
      <c r="K192" s="158">
        <f>IF(COUNTIF(C192,"*未定*")=1,1,COUNTIF(C$12:C192,C192))</f>
        <v>0</v>
      </c>
      <c r="L192" s="55"/>
    </row>
    <row r="193" spans="1:12" s="49" customFormat="1" ht="40" customHeight="1" x14ac:dyDescent="0.2">
      <c r="A193" s="57"/>
      <c r="B193" s="92">
        <v>181</v>
      </c>
      <c r="C193" s="78"/>
      <c r="D193" s="78"/>
      <c r="E193" s="106"/>
      <c r="F193" s="107"/>
      <c r="G193" s="56"/>
      <c r="H193" s="286"/>
      <c r="I193" s="287"/>
      <c r="J193" s="288"/>
      <c r="K193" s="158">
        <f>IF(COUNTIF(C193,"*未定*")=1,1,COUNTIF(C$12:C193,C193))</f>
        <v>0</v>
      </c>
      <c r="L193" s="157"/>
    </row>
    <row r="194" spans="1:12" s="49" customFormat="1" ht="40" customHeight="1" x14ac:dyDescent="0.2">
      <c r="A194" s="57"/>
      <c r="B194" s="92">
        <v>182</v>
      </c>
      <c r="C194" s="78"/>
      <c r="D194" s="78"/>
      <c r="E194" s="106"/>
      <c r="F194" s="107"/>
      <c r="G194" s="56"/>
      <c r="H194" s="286"/>
      <c r="I194" s="287"/>
      <c r="J194" s="288"/>
      <c r="K194" s="158">
        <f>IF(COUNTIF(C194,"*未定*")=1,1,COUNTIF(C$12:C194,C194))</f>
        <v>0</v>
      </c>
      <c r="L194" s="157"/>
    </row>
    <row r="195" spans="1:12" s="49" customFormat="1" ht="40" customHeight="1" x14ac:dyDescent="0.2">
      <c r="A195" s="57"/>
      <c r="B195" s="92">
        <v>183</v>
      </c>
      <c r="C195" s="194"/>
      <c r="D195" s="194"/>
      <c r="E195" s="195"/>
      <c r="F195" s="196"/>
      <c r="G195" s="197"/>
      <c r="H195" s="286"/>
      <c r="I195" s="287"/>
      <c r="J195" s="289"/>
      <c r="K195" s="158">
        <f>IF(COUNTIF(C195,"*未定*")=1,1,COUNTIF(C$12:C195,C195))</f>
        <v>0</v>
      </c>
      <c r="L195" s="55"/>
    </row>
    <row r="196" spans="1:12" s="49" customFormat="1" ht="40" customHeight="1" x14ac:dyDescent="0.2">
      <c r="A196" s="57"/>
      <c r="B196" s="92">
        <v>184</v>
      </c>
      <c r="C196" s="78"/>
      <c r="D196" s="78"/>
      <c r="E196" s="106"/>
      <c r="F196" s="107"/>
      <c r="G196" s="56"/>
      <c r="H196" s="287"/>
      <c r="I196" s="287"/>
      <c r="J196" s="288"/>
      <c r="K196" s="158">
        <f>IF(COUNTIF(C196,"*未定*")=1,1,COUNTIF(C$12:C196,C196))</f>
        <v>0</v>
      </c>
      <c r="L196" s="55"/>
    </row>
    <row r="197" spans="1:12" s="49" customFormat="1" ht="40" customHeight="1" x14ac:dyDescent="0.2">
      <c r="A197" s="57"/>
      <c r="B197" s="92">
        <v>185</v>
      </c>
      <c r="C197" s="78"/>
      <c r="D197" s="78"/>
      <c r="E197" s="106"/>
      <c r="F197" s="107"/>
      <c r="G197" s="56"/>
      <c r="H197" s="286"/>
      <c r="I197" s="287"/>
      <c r="J197" s="288"/>
      <c r="K197" s="158">
        <f>IF(COUNTIF(C197,"*未定*")=1,1,COUNTIF(C$12:C197,C197))</f>
        <v>0</v>
      </c>
      <c r="L197" s="55"/>
    </row>
    <row r="198" spans="1:12" s="49" customFormat="1" ht="40" customHeight="1" x14ac:dyDescent="0.2">
      <c r="A198" s="57"/>
      <c r="B198" s="92">
        <v>186</v>
      </c>
      <c r="C198" s="78"/>
      <c r="D198" s="78"/>
      <c r="E198" s="106"/>
      <c r="F198" s="107"/>
      <c r="G198" s="56"/>
      <c r="H198" s="286"/>
      <c r="I198" s="287"/>
      <c r="J198" s="288"/>
      <c r="K198" s="158">
        <f>IF(COUNTIF(C198,"*未定*")=1,1,COUNTIF(C$12:C198,C198))</f>
        <v>0</v>
      </c>
      <c r="L198" s="55"/>
    </row>
    <row r="199" spans="1:12" s="49" customFormat="1" ht="40" customHeight="1" x14ac:dyDescent="0.2">
      <c r="A199" s="57"/>
      <c r="B199" s="92">
        <v>187</v>
      </c>
      <c r="C199" s="78"/>
      <c r="D199" s="78"/>
      <c r="E199" s="106"/>
      <c r="F199" s="107"/>
      <c r="G199" s="56"/>
      <c r="H199" s="286"/>
      <c r="I199" s="287"/>
      <c r="J199" s="288"/>
      <c r="K199" s="158">
        <f>IF(COUNTIF(C199,"*未定*")=1,1,COUNTIF(C$12:C199,C199))</f>
        <v>0</v>
      </c>
      <c r="L199" s="55"/>
    </row>
    <row r="200" spans="1:12" s="49" customFormat="1" ht="40" customHeight="1" x14ac:dyDescent="0.2">
      <c r="A200" s="57"/>
      <c r="B200" s="92">
        <v>188</v>
      </c>
      <c r="C200" s="78"/>
      <c r="D200" s="78"/>
      <c r="E200" s="106"/>
      <c r="F200" s="107"/>
      <c r="G200" s="56"/>
      <c r="H200" s="286"/>
      <c r="I200" s="287"/>
      <c r="J200" s="288"/>
      <c r="K200" s="158">
        <f>IF(COUNTIF(C200,"*未定*")=1,1,COUNTIF(C$12:C200,C200))</f>
        <v>0</v>
      </c>
      <c r="L200" s="157"/>
    </row>
    <row r="201" spans="1:12" s="49" customFormat="1" ht="40" customHeight="1" x14ac:dyDescent="0.2">
      <c r="A201" s="57"/>
      <c r="B201" s="92">
        <v>189</v>
      </c>
      <c r="C201" s="78"/>
      <c r="D201" s="78"/>
      <c r="E201" s="106"/>
      <c r="F201" s="107"/>
      <c r="G201" s="56"/>
      <c r="H201" s="286"/>
      <c r="I201" s="287"/>
      <c r="J201" s="288"/>
      <c r="K201" s="158">
        <f>IF(COUNTIF(C201,"*未定*")=1,1,COUNTIF(C$12:C201,C201))</f>
        <v>0</v>
      </c>
      <c r="L201" s="55"/>
    </row>
    <row r="202" spans="1:12" s="49" customFormat="1" ht="40" customHeight="1" x14ac:dyDescent="0.2">
      <c r="A202" s="57"/>
      <c r="B202" s="92">
        <v>190</v>
      </c>
      <c r="C202" s="78"/>
      <c r="D202" s="78"/>
      <c r="E202" s="106"/>
      <c r="F202" s="107"/>
      <c r="G202" s="56"/>
      <c r="H202" s="286"/>
      <c r="I202" s="287"/>
      <c r="J202" s="288"/>
      <c r="K202" s="158">
        <f>IF(COUNTIF(C202,"*未定*")=1,1,COUNTIF(C$12:C202,C202))</f>
        <v>0</v>
      </c>
      <c r="L202" s="55"/>
    </row>
    <row r="203" spans="1:12" s="49" customFormat="1" ht="40" customHeight="1" x14ac:dyDescent="0.2">
      <c r="A203" s="57"/>
      <c r="B203" s="92">
        <v>191</v>
      </c>
      <c r="C203" s="78"/>
      <c r="D203" s="78"/>
      <c r="E203" s="106"/>
      <c r="F203" s="107"/>
      <c r="G203" s="56"/>
      <c r="H203" s="286"/>
      <c r="I203" s="287"/>
      <c r="J203" s="288"/>
      <c r="K203" s="158">
        <f>IF(COUNTIF(C203,"*未定*")=1,1,COUNTIF(C$12:C203,C203))</f>
        <v>0</v>
      </c>
      <c r="L203" s="157"/>
    </row>
    <row r="204" spans="1:12" s="49" customFormat="1" ht="40" customHeight="1" x14ac:dyDescent="0.2">
      <c r="A204" s="57"/>
      <c r="B204" s="92">
        <v>192</v>
      </c>
      <c r="C204" s="78"/>
      <c r="D204" s="78"/>
      <c r="E204" s="106"/>
      <c r="F204" s="107"/>
      <c r="G204" s="56"/>
      <c r="H204" s="286"/>
      <c r="I204" s="287"/>
      <c r="J204" s="288"/>
      <c r="K204" s="158">
        <f>IF(COUNTIF(C204,"*未定*")=1,1,COUNTIF(C$12:C204,C204))</f>
        <v>0</v>
      </c>
      <c r="L204" s="157"/>
    </row>
    <row r="205" spans="1:12" s="49" customFormat="1" ht="40" customHeight="1" x14ac:dyDescent="0.2">
      <c r="A205" s="57"/>
      <c r="B205" s="92">
        <v>193</v>
      </c>
      <c r="C205" s="194"/>
      <c r="D205" s="194"/>
      <c r="E205" s="195"/>
      <c r="F205" s="196"/>
      <c r="G205" s="197"/>
      <c r="H205" s="286"/>
      <c r="I205" s="287"/>
      <c r="J205" s="289"/>
      <c r="K205" s="158">
        <f>IF(COUNTIF(C205,"*未定*")=1,1,COUNTIF(C$12:C205,C205))</f>
        <v>0</v>
      </c>
      <c r="L205" s="55"/>
    </row>
    <row r="206" spans="1:12" s="49" customFormat="1" ht="40" customHeight="1" x14ac:dyDescent="0.2">
      <c r="A206" s="57"/>
      <c r="B206" s="92">
        <v>194</v>
      </c>
      <c r="C206" s="78"/>
      <c r="D206" s="78"/>
      <c r="E206" s="106"/>
      <c r="F206" s="107"/>
      <c r="G206" s="56"/>
      <c r="H206" s="287"/>
      <c r="I206" s="287"/>
      <c r="J206" s="288"/>
      <c r="K206" s="158">
        <f>IF(COUNTIF(C206,"*未定*")=1,1,COUNTIF(C$12:C206,C206))</f>
        <v>0</v>
      </c>
      <c r="L206" s="55"/>
    </row>
    <row r="207" spans="1:12" s="49" customFormat="1" ht="40" customHeight="1" x14ac:dyDescent="0.2">
      <c r="A207" s="57"/>
      <c r="B207" s="92">
        <v>195</v>
      </c>
      <c r="C207" s="78"/>
      <c r="D207" s="78"/>
      <c r="E207" s="106"/>
      <c r="F207" s="107"/>
      <c r="G207" s="56"/>
      <c r="H207" s="286"/>
      <c r="I207" s="287"/>
      <c r="J207" s="288"/>
      <c r="K207" s="158">
        <f>IF(COUNTIF(C207,"*未定*")=1,1,COUNTIF(C$12:C207,C207))</f>
        <v>0</v>
      </c>
      <c r="L207" s="55"/>
    </row>
    <row r="208" spans="1:12" s="49" customFormat="1" ht="40" customHeight="1" x14ac:dyDescent="0.2">
      <c r="A208" s="57"/>
      <c r="B208" s="92">
        <v>196</v>
      </c>
      <c r="C208" s="78"/>
      <c r="D208" s="78"/>
      <c r="E208" s="106"/>
      <c r="F208" s="107"/>
      <c r="G208" s="56"/>
      <c r="H208" s="286"/>
      <c r="I208" s="287"/>
      <c r="J208" s="288"/>
      <c r="K208" s="158">
        <f>IF(COUNTIF(C208,"*未定*")=1,1,COUNTIF(C$12:C208,C208))</f>
        <v>0</v>
      </c>
      <c r="L208" s="55"/>
    </row>
    <row r="209" spans="1:12" s="49" customFormat="1" ht="40" customHeight="1" x14ac:dyDescent="0.2">
      <c r="A209" s="57"/>
      <c r="B209" s="92">
        <v>197</v>
      </c>
      <c r="C209" s="78"/>
      <c r="D209" s="78"/>
      <c r="E209" s="106"/>
      <c r="F209" s="107"/>
      <c r="G209" s="56"/>
      <c r="H209" s="286"/>
      <c r="I209" s="287"/>
      <c r="J209" s="288"/>
      <c r="K209" s="158">
        <f>IF(COUNTIF(C209,"*未定*")=1,1,COUNTIF(C$12:C209,C209))</f>
        <v>0</v>
      </c>
      <c r="L209" s="55"/>
    </row>
    <row r="210" spans="1:12" s="49" customFormat="1" ht="40" customHeight="1" x14ac:dyDescent="0.2">
      <c r="A210" s="57"/>
      <c r="B210" s="92">
        <v>198</v>
      </c>
      <c r="C210" s="78"/>
      <c r="D210" s="78"/>
      <c r="E210" s="106"/>
      <c r="F210" s="107"/>
      <c r="G210" s="56"/>
      <c r="H210" s="286"/>
      <c r="I210" s="287"/>
      <c r="J210" s="288"/>
      <c r="K210" s="158">
        <f>IF(COUNTIF(C210,"*未定*")=1,1,COUNTIF(C$12:C210,C210))</f>
        <v>0</v>
      </c>
      <c r="L210" s="157"/>
    </row>
    <row r="211" spans="1:12" s="49" customFormat="1" ht="40" customHeight="1" x14ac:dyDescent="0.2">
      <c r="A211" s="57"/>
      <c r="B211" s="92">
        <v>199</v>
      </c>
      <c r="C211" s="78"/>
      <c r="D211" s="78"/>
      <c r="E211" s="106"/>
      <c r="F211" s="107"/>
      <c r="G211" s="56"/>
      <c r="H211" s="286"/>
      <c r="I211" s="287"/>
      <c r="J211" s="288"/>
      <c r="K211" s="158">
        <f>IF(COUNTIF(C211,"*未定*")=1,1,COUNTIF(C$12:C211,C211))</f>
        <v>0</v>
      </c>
      <c r="L211" s="55"/>
    </row>
    <row r="212" spans="1:12" s="49" customFormat="1" ht="40" customHeight="1" x14ac:dyDescent="0.2">
      <c r="A212" s="57"/>
      <c r="B212" s="92">
        <v>200</v>
      </c>
      <c r="C212" s="78"/>
      <c r="D212" s="78"/>
      <c r="E212" s="106"/>
      <c r="F212" s="107"/>
      <c r="G212" s="56"/>
      <c r="H212" s="286"/>
      <c r="I212" s="287"/>
      <c r="J212" s="288"/>
      <c r="K212" s="158">
        <f>IF(COUNTIF(C212,"*未定*")=1,1,COUNTIF(C$12:C212,C212))</f>
        <v>0</v>
      </c>
      <c r="L212" s="157"/>
    </row>
    <row r="213" spans="1:12" s="49" customFormat="1" ht="40" customHeight="1" x14ac:dyDescent="0.2">
      <c r="A213" s="57"/>
      <c r="B213" s="92">
        <v>201</v>
      </c>
      <c r="C213" s="78"/>
      <c r="D213" s="78"/>
      <c r="E213" s="106"/>
      <c r="F213" s="107"/>
      <c r="G213" s="56"/>
      <c r="H213" s="286"/>
      <c r="I213" s="287"/>
      <c r="J213" s="288"/>
      <c r="K213" s="158">
        <f>IF(COUNTIF(C213,"*未定*")=1,1,COUNTIF(C$12:C213,C213))</f>
        <v>0</v>
      </c>
      <c r="L213" s="55"/>
    </row>
    <row r="214" spans="1:12" s="49" customFormat="1" ht="40" customHeight="1" x14ac:dyDescent="0.2">
      <c r="A214" s="57"/>
      <c r="B214" s="92">
        <v>202</v>
      </c>
      <c r="C214" s="78"/>
      <c r="D214" s="78"/>
      <c r="E214" s="106"/>
      <c r="F214" s="107"/>
      <c r="G214" s="56"/>
      <c r="H214" s="286"/>
      <c r="I214" s="287"/>
      <c r="J214" s="288"/>
      <c r="K214" s="158">
        <f>IF(COUNTIF(C214,"*未定*")=1,1,COUNTIF(C$12:C214,C214))</f>
        <v>0</v>
      </c>
      <c r="L214" s="55"/>
    </row>
    <row r="215" spans="1:12" s="49" customFormat="1" ht="40" customHeight="1" x14ac:dyDescent="0.2">
      <c r="A215" s="57"/>
      <c r="B215" s="92">
        <v>203</v>
      </c>
      <c r="C215" s="78"/>
      <c r="D215" s="78"/>
      <c r="E215" s="106"/>
      <c r="F215" s="107"/>
      <c r="G215" s="56"/>
      <c r="H215" s="286"/>
      <c r="I215" s="287"/>
      <c r="J215" s="288"/>
      <c r="K215" s="158">
        <f>IF(COUNTIF(C215,"*未定*")=1,1,COUNTIF(C$12:C215,C215))</f>
        <v>0</v>
      </c>
      <c r="L215" s="157"/>
    </row>
    <row r="216" spans="1:12" s="49" customFormat="1" ht="40" customHeight="1" x14ac:dyDescent="0.2">
      <c r="A216" s="57"/>
      <c r="B216" s="92">
        <v>204</v>
      </c>
      <c r="C216" s="78"/>
      <c r="D216" s="78"/>
      <c r="E216" s="106"/>
      <c r="F216" s="107"/>
      <c r="G216" s="56"/>
      <c r="H216" s="286"/>
      <c r="I216" s="287"/>
      <c r="J216" s="288"/>
      <c r="K216" s="158">
        <f>IF(COUNTIF(C216,"*未定*")=1,1,COUNTIF(C$12:C216,C216))</f>
        <v>0</v>
      </c>
      <c r="L216" s="157"/>
    </row>
    <row r="217" spans="1:12" s="49" customFormat="1" ht="40" customHeight="1" x14ac:dyDescent="0.2">
      <c r="A217" s="57"/>
      <c r="B217" s="92">
        <v>205</v>
      </c>
      <c r="C217" s="194"/>
      <c r="D217" s="194"/>
      <c r="E217" s="195"/>
      <c r="F217" s="196"/>
      <c r="G217" s="197"/>
      <c r="H217" s="286"/>
      <c r="I217" s="287"/>
      <c r="J217" s="289"/>
      <c r="K217" s="158">
        <f>IF(COUNTIF(C217,"*未定*")=1,1,COUNTIF(C$12:C217,C217))</f>
        <v>0</v>
      </c>
      <c r="L217" s="55"/>
    </row>
    <row r="218" spans="1:12" s="49" customFormat="1" ht="40" customHeight="1" x14ac:dyDescent="0.2">
      <c r="A218" s="57"/>
      <c r="B218" s="92">
        <v>206</v>
      </c>
      <c r="C218" s="78"/>
      <c r="D218" s="78"/>
      <c r="E218" s="106"/>
      <c r="F218" s="107"/>
      <c r="G218" s="56"/>
      <c r="H218" s="287"/>
      <c r="I218" s="287"/>
      <c r="J218" s="288"/>
      <c r="K218" s="158">
        <f>IF(COUNTIF(C218,"*未定*")=1,1,COUNTIF(C$12:C218,C218))</f>
        <v>0</v>
      </c>
      <c r="L218" s="55"/>
    </row>
    <row r="219" spans="1:12" s="49" customFormat="1" ht="40" customHeight="1" x14ac:dyDescent="0.2">
      <c r="A219" s="57"/>
      <c r="B219" s="92">
        <v>207</v>
      </c>
      <c r="C219" s="78"/>
      <c r="D219" s="78"/>
      <c r="E219" s="106"/>
      <c r="F219" s="107"/>
      <c r="G219" s="56"/>
      <c r="H219" s="286"/>
      <c r="I219" s="287"/>
      <c r="J219" s="288"/>
      <c r="K219" s="158">
        <f>IF(COUNTIF(C219,"*未定*")=1,1,COUNTIF(C$12:C219,C219))</f>
        <v>0</v>
      </c>
      <c r="L219" s="55"/>
    </row>
    <row r="220" spans="1:12" s="49" customFormat="1" ht="40" customHeight="1" x14ac:dyDescent="0.2">
      <c r="A220" s="57"/>
      <c r="B220" s="92">
        <v>208</v>
      </c>
      <c r="C220" s="78"/>
      <c r="D220" s="78"/>
      <c r="E220" s="106"/>
      <c r="F220" s="107"/>
      <c r="G220" s="56"/>
      <c r="H220" s="286"/>
      <c r="I220" s="287"/>
      <c r="J220" s="288"/>
      <c r="K220" s="158">
        <f>IF(COUNTIF(C220,"*未定*")=1,1,COUNTIF(C$12:C220,C220))</f>
        <v>0</v>
      </c>
      <c r="L220" s="55"/>
    </row>
    <row r="221" spans="1:12" s="49" customFormat="1" ht="40" customHeight="1" x14ac:dyDescent="0.2">
      <c r="A221" s="57"/>
      <c r="B221" s="92">
        <v>209</v>
      </c>
      <c r="C221" s="78"/>
      <c r="D221" s="78"/>
      <c r="E221" s="106"/>
      <c r="F221" s="107"/>
      <c r="G221" s="56"/>
      <c r="H221" s="286"/>
      <c r="I221" s="287"/>
      <c r="J221" s="288"/>
      <c r="K221" s="158">
        <f>IF(COUNTIF(C221,"*未定*")=1,1,COUNTIF(C$12:C221,C221))</f>
        <v>0</v>
      </c>
      <c r="L221" s="55"/>
    </row>
    <row r="222" spans="1:12" s="49" customFormat="1" ht="40" customHeight="1" x14ac:dyDescent="0.2">
      <c r="A222" s="57"/>
      <c r="B222" s="92">
        <v>210</v>
      </c>
      <c r="C222" s="194"/>
      <c r="D222" s="194"/>
      <c r="E222" s="195"/>
      <c r="F222" s="196"/>
      <c r="G222" s="197"/>
      <c r="H222" s="286"/>
      <c r="I222" s="286"/>
      <c r="J222" s="289"/>
      <c r="K222" s="158">
        <f>IF(COUNTIF(C222,"*未定*")=1,1,COUNTIF(C$12:C222,C222))</f>
        <v>0</v>
      </c>
      <c r="L222" s="58"/>
    </row>
    <row r="223" spans="1:12" s="49" customFormat="1" ht="40" customHeight="1" x14ac:dyDescent="0.2">
      <c r="A223" s="57"/>
      <c r="B223" s="92">
        <v>211</v>
      </c>
      <c r="C223" s="78"/>
      <c r="D223" s="78"/>
      <c r="E223" s="106"/>
      <c r="F223" s="107"/>
      <c r="G223" s="56"/>
      <c r="H223" s="287"/>
      <c r="I223" s="287"/>
      <c r="J223" s="288"/>
      <c r="K223" s="158">
        <f>IF(COUNTIF(C223,"*未定*")=1,1,COUNTIF(C$12:C223,C223))</f>
        <v>0</v>
      </c>
      <c r="L223" s="55"/>
    </row>
    <row r="224" spans="1:12" s="49" customFormat="1" ht="40" customHeight="1" x14ac:dyDescent="0.2">
      <c r="A224" s="57"/>
      <c r="B224" s="92">
        <v>212</v>
      </c>
      <c r="C224" s="78"/>
      <c r="D224" s="78"/>
      <c r="E224" s="106"/>
      <c r="F224" s="107"/>
      <c r="G224" s="56"/>
      <c r="H224" s="286"/>
      <c r="I224" s="287"/>
      <c r="J224" s="288"/>
      <c r="K224" s="158">
        <f>IF(COUNTIF(C224,"*未定*")=1,1,COUNTIF(C$12:C224,C224))</f>
        <v>0</v>
      </c>
      <c r="L224" s="55"/>
    </row>
    <row r="225" spans="1:12" s="49" customFormat="1" ht="40" customHeight="1" x14ac:dyDescent="0.2">
      <c r="A225" s="57"/>
      <c r="B225" s="92">
        <v>213</v>
      </c>
      <c r="C225" s="78"/>
      <c r="D225" s="78"/>
      <c r="E225" s="106"/>
      <c r="F225" s="107"/>
      <c r="G225" s="56"/>
      <c r="H225" s="286"/>
      <c r="I225" s="287"/>
      <c r="J225" s="288"/>
      <c r="K225" s="158">
        <f>IF(COUNTIF(C225,"*未定*")=1,1,COUNTIF(C$12:C225,C225))</f>
        <v>0</v>
      </c>
      <c r="L225" s="55"/>
    </row>
    <row r="226" spans="1:12" s="49" customFormat="1" ht="40" customHeight="1" x14ac:dyDescent="0.2">
      <c r="A226" s="57"/>
      <c r="B226" s="92">
        <v>214</v>
      </c>
      <c r="C226" s="78"/>
      <c r="D226" s="78"/>
      <c r="E226" s="106"/>
      <c r="F226" s="107"/>
      <c r="G226" s="56"/>
      <c r="H226" s="286"/>
      <c r="I226" s="287"/>
      <c r="J226" s="288"/>
      <c r="K226" s="158">
        <f>IF(COUNTIF(C226,"*未定*")=1,1,COUNTIF(C$12:C226,C226))</f>
        <v>0</v>
      </c>
      <c r="L226" s="157"/>
    </row>
    <row r="227" spans="1:12" s="49" customFormat="1" ht="40" customHeight="1" x14ac:dyDescent="0.2">
      <c r="A227" s="57"/>
      <c r="B227" s="92">
        <v>215</v>
      </c>
      <c r="C227" s="78"/>
      <c r="D227" s="78"/>
      <c r="E227" s="106"/>
      <c r="F227" s="107"/>
      <c r="G227" s="56"/>
      <c r="H227" s="286"/>
      <c r="I227" s="287"/>
      <c r="J227" s="288"/>
      <c r="K227" s="158">
        <f>IF(COUNTIF(C227,"*未定*")=1,1,COUNTIF(C$12:C227,C227))</f>
        <v>0</v>
      </c>
      <c r="L227" s="157"/>
    </row>
    <row r="228" spans="1:12" s="49" customFormat="1" ht="40" customHeight="1" x14ac:dyDescent="0.2">
      <c r="A228" s="57"/>
      <c r="B228" s="92">
        <v>216</v>
      </c>
      <c r="C228" s="194"/>
      <c r="D228" s="194"/>
      <c r="E228" s="195"/>
      <c r="F228" s="196"/>
      <c r="G228" s="197"/>
      <c r="H228" s="286"/>
      <c r="I228" s="287"/>
      <c r="J228" s="289"/>
      <c r="K228" s="158">
        <f>IF(COUNTIF(C228,"*未定*")=1,1,COUNTIF(C$12:C228,C228))</f>
        <v>0</v>
      </c>
      <c r="L228" s="55"/>
    </row>
    <row r="229" spans="1:12" s="49" customFormat="1" ht="40" customHeight="1" x14ac:dyDescent="0.2">
      <c r="A229" s="57"/>
      <c r="B229" s="92">
        <v>217</v>
      </c>
      <c r="C229" s="78"/>
      <c r="D229" s="78"/>
      <c r="E229" s="106"/>
      <c r="F229" s="107"/>
      <c r="G229" s="56"/>
      <c r="H229" s="287"/>
      <c r="I229" s="287"/>
      <c r="J229" s="288"/>
      <c r="K229" s="158">
        <f>IF(COUNTIF(C229,"*未定*")=1,1,COUNTIF(C$12:C229,C229))</f>
        <v>0</v>
      </c>
      <c r="L229" s="55"/>
    </row>
    <row r="230" spans="1:12" s="49" customFormat="1" ht="40" customHeight="1" x14ac:dyDescent="0.2">
      <c r="A230" s="57"/>
      <c r="B230" s="92">
        <v>218</v>
      </c>
      <c r="C230" s="78"/>
      <c r="D230" s="78"/>
      <c r="E230" s="106"/>
      <c r="F230" s="107"/>
      <c r="G230" s="56"/>
      <c r="H230" s="286"/>
      <c r="I230" s="287"/>
      <c r="J230" s="288"/>
      <c r="K230" s="158">
        <f>IF(COUNTIF(C230,"*未定*")=1,1,COUNTIF(C$12:C230,C230))</f>
        <v>0</v>
      </c>
      <c r="L230" s="55"/>
    </row>
    <row r="231" spans="1:12" s="49" customFormat="1" ht="40" customHeight="1" x14ac:dyDescent="0.2">
      <c r="A231" s="57"/>
      <c r="B231" s="92">
        <v>219</v>
      </c>
      <c r="C231" s="78"/>
      <c r="D231" s="78"/>
      <c r="E231" s="106"/>
      <c r="F231" s="107"/>
      <c r="G231" s="56"/>
      <c r="H231" s="286"/>
      <c r="I231" s="287"/>
      <c r="J231" s="288"/>
      <c r="K231" s="158">
        <f>IF(COUNTIF(C231,"*未定*")=1,1,COUNTIF(C$12:C231,C231))</f>
        <v>0</v>
      </c>
      <c r="L231" s="55"/>
    </row>
    <row r="232" spans="1:12" s="49" customFormat="1" ht="40" customHeight="1" x14ac:dyDescent="0.2">
      <c r="A232" s="57"/>
      <c r="B232" s="92">
        <v>220</v>
      </c>
      <c r="C232" s="78"/>
      <c r="D232" s="78"/>
      <c r="E232" s="106"/>
      <c r="F232" s="107"/>
      <c r="G232" s="56"/>
      <c r="H232" s="286"/>
      <c r="I232" s="287"/>
      <c r="J232" s="288"/>
      <c r="K232" s="158">
        <f>IF(COUNTIF(C232,"*未定*")=1,1,COUNTIF(C$12:C232,C232))</f>
        <v>0</v>
      </c>
      <c r="L232" s="55"/>
    </row>
    <row r="233" spans="1:12" s="49" customFormat="1" ht="40" customHeight="1" x14ac:dyDescent="0.2">
      <c r="A233" s="57"/>
      <c r="B233" s="92">
        <v>221</v>
      </c>
      <c r="C233" s="78"/>
      <c r="D233" s="78"/>
      <c r="E233" s="106"/>
      <c r="F233" s="107"/>
      <c r="G233" s="56"/>
      <c r="H233" s="286"/>
      <c r="I233" s="287"/>
      <c r="J233" s="288"/>
      <c r="K233" s="158">
        <f>IF(COUNTIF(C233,"*未定*")=1,1,COUNTIF(C$12:C233,C233))</f>
        <v>0</v>
      </c>
      <c r="L233" s="157"/>
    </row>
    <row r="234" spans="1:12" s="49" customFormat="1" ht="40" customHeight="1" x14ac:dyDescent="0.2">
      <c r="A234" s="57"/>
      <c r="B234" s="92">
        <v>222</v>
      </c>
      <c r="C234" s="78"/>
      <c r="D234" s="78"/>
      <c r="E234" s="106"/>
      <c r="F234" s="107"/>
      <c r="G234" s="56"/>
      <c r="H234" s="286"/>
      <c r="I234" s="287"/>
      <c r="J234" s="288"/>
      <c r="K234" s="158">
        <f>IF(COUNTIF(C234,"*未定*")=1,1,COUNTIF(C$12:C234,C234))</f>
        <v>0</v>
      </c>
      <c r="L234" s="157"/>
    </row>
    <row r="235" spans="1:12" s="49" customFormat="1" ht="40" customHeight="1" x14ac:dyDescent="0.2">
      <c r="A235" s="57"/>
      <c r="B235" s="92">
        <v>223</v>
      </c>
      <c r="C235" s="194"/>
      <c r="D235" s="194"/>
      <c r="E235" s="195"/>
      <c r="F235" s="196"/>
      <c r="G235" s="197"/>
      <c r="H235" s="286"/>
      <c r="I235" s="287"/>
      <c r="J235" s="289"/>
      <c r="K235" s="158">
        <f>IF(COUNTIF(C235,"*未定*")=1,1,COUNTIF(C$12:C235,C235))</f>
        <v>0</v>
      </c>
      <c r="L235" s="55"/>
    </row>
    <row r="236" spans="1:12" s="49" customFormat="1" ht="40" customHeight="1" x14ac:dyDescent="0.2">
      <c r="A236" s="57"/>
      <c r="B236" s="92">
        <v>224</v>
      </c>
      <c r="C236" s="78"/>
      <c r="D236" s="78"/>
      <c r="E236" s="106"/>
      <c r="F236" s="107"/>
      <c r="G236" s="56"/>
      <c r="H236" s="287"/>
      <c r="I236" s="287"/>
      <c r="J236" s="288"/>
      <c r="K236" s="158">
        <f>IF(COUNTIF(C236,"*未定*")=1,1,COUNTIF(C$12:C236,C236))</f>
        <v>0</v>
      </c>
      <c r="L236" s="55"/>
    </row>
    <row r="237" spans="1:12" s="49" customFormat="1" ht="40" customHeight="1" x14ac:dyDescent="0.2">
      <c r="A237" s="57"/>
      <c r="B237" s="92">
        <v>225</v>
      </c>
      <c r="C237" s="78"/>
      <c r="D237" s="78"/>
      <c r="E237" s="106"/>
      <c r="F237" s="107"/>
      <c r="G237" s="56"/>
      <c r="H237" s="286"/>
      <c r="I237" s="287"/>
      <c r="J237" s="288"/>
      <c r="K237" s="158">
        <f>IF(COUNTIF(C237,"*未定*")=1,1,COUNTIF(C$12:C237,C237))</f>
        <v>0</v>
      </c>
      <c r="L237" s="55"/>
    </row>
    <row r="238" spans="1:12" s="49" customFormat="1" ht="40" customHeight="1" x14ac:dyDescent="0.2">
      <c r="A238" s="57"/>
      <c r="B238" s="92">
        <v>226</v>
      </c>
      <c r="C238" s="78"/>
      <c r="D238" s="78"/>
      <c r="E238" s="106"/>
      <c r="F238" s="107"/>
      <c r="G238" s="56"/>
      <c r="H238" s="286"/>
      <c r="I238" s="287"/>
      <c r="J238" s="288"/>
      <c r="K238" s="158">
        <f>IF(COUNTIF(C238,"*未定*")=1,1,COUNTIF(C$12:C238,C238))</f>
        <v>0</v>
      </c>
      <c r="L238" s="55"/>
    </row>
    <row r="239" spans="1:12" s="49" customFormat="1" ht="40" customHeight="1" x14ac:dyDescent="0.2">
      <c r="A239" s="57"/>
      <c r="B239" s="92">
        <v>227</v>
      </c>
      <c r="C239" s="78"/>
      <c r="D239" s="78"/>
      <c r="E239" s="106"/>
      <c r="F239" s="107"/>
      <c r="G239" s="56"/>
      <c r="H239" s="286"/>
      <c r="I239" s="287"/>
      <c r="J239" s="288"/>
      <c r="K239" s="158">
        <f>IF(COUNTIF(C239,"*未定*")=1,1,COUNTIF(C$12:C239,C239))</f>
        <v>0</v>
      </c>
      <c r="L239" s="55"/>
    </row>
    <row r="240" spans="1:12" s="49" customFormat="1" ht="40" customHeight="1" x14ac:dyDescent="0.2">
      <c r="A240" s="57"/>
      <c r="B240" s="92">
        <v>228</v>
      </c>
      <c r="C240" s="78"/>
      <c r="D240" s="78"/>
      <c r="E240" s="106"/>
      <c r="F240" s="107"/>
      <c r="G240" s="56"/>
      <c r="H240" s="286"/>
      <c r="I240" s="287"/>
      <c r="J240" s="288"/>
      <c r="K240" s="158">
        <f>IF(COUNTIF(C240,"*未定*")=1,1,COUNTIF(C$12:C240,C240))</f>
        <v>0</v>
      </c>
      <c r="L240" s="157"/>
    </row>
    <row r="241" spans="1:12" s="49" customFormat="1" ht="40" customHeight="1" x14ac:dyDescent="0.2">
      <c r="A241" s="57"/>
      <c r="B241" s="92">
        <v>229</v>
      </c>
      <c r="C241" s="78"/>
      <c r="D241" s="78"/>
      <c r="E241" s="106"/>
      <c r="F241" s="107"/>
      <c r="G241" s="56"/>
      <c r="H241" s="286"/>
      <c r="I241" s="287"/>
      <c r="J241" s="288"/>
      <c r="K241" s="158">
        <f>IF(COUNTIF(C241,"*未定*")=1,1,COUNTIF(C$12:C241,C241))</f>
        <v>0</v>
      </c>
      <c r="L241" s="55"/>
    </row>
    <row r="242" spans="1:12" s="49" customFormat="1" ht="40" customHeight="1" x14ac:dyDescent="0.2">
      <c r="A242" s="57"/>
      <c r="B242" s="92">
        <v>230</v>
      </c>
      <c r="C242" s="78"/>
      <c r="D242" s="78"/>
      <c r="E242" s="106"/>
      <c r="F242" s="107"/>
      <c r="G242" s="56"/>
      <c r="H242" s="286"/>
      <c r="I242" s="287"/>
      <c r="J242" s="288"/>
      <c r="K242" s="158">
        <f>IF(COUNTIF(C242,"*未定*")=1,1,COUNTIF(C$12:C242,C242))</f>
        <v>0</v>
      </c>
      <c r="L242" s="55"/>
    </row>
    <row r="243" spans="1:12" s="49" customFormat="1" ht="40" customHeight="1" x14ac:dyDescent="0.2">
      <c r="A243" s="57"/>
      <c r="B243" s="92">
        <v>231</v>
      </c>
      <c r="C243" s="78"/>
      <c r="D243" s="78"/>
      <c r="E243" s="106"/>
      <c r="F243" s="107"/>
      <c r="G243" s="56"/>
      <c r="H243" s="286"/>
      <c r="I243" s="287"/>
      <c r="J243" s="288"/>
      <c r="K243" s="158">
        <f>IF(COUNTIF(C243,"*未定*")=1,1,COUNTIF(C$12:C243,C243))</f>
        <v>0</v>
      </c>
      <c r="L243" s="157"/>
    </row>
    <row r="244" spans="1:12" s="49" customFormat="1" ht="40" customHeight="1" x14ac:dyDescent="0.2">
      <c r="A244" s="57"/>
      <c r="B244" s="92">
        <v>232</v>
      </c>
      <c r="C244" s="78"/>
      <c r="D244" s="78"/>
      <c r="E244" s="106"/>
      <c r="F244" s="107"/>
      <c r="G244" s="56"/>
      <c r="H244" s="286"/>
      <c r="I244" s="287"/>
      <c r="J244" s="288"/>
      <c r="K244" s="158">
        <f>IF(COUNTIF(C244,"*未定*")=1,1,COUNTIF(C$12:C244,C244))</f>
        <v>0</v>
      </c>
      <c r="L244" s="157"/>
    </row>
    <row r="245" spans="1:12" s="49" customFormat="1" ht="40" customHeight="1" x14ac:dyDescent="0.2">
      <c r="A245" s="57"/>
      <c r="B245" s="92">
        <v>233</v>
      </c>
      <c r="C245" s="194"/>
      <c r="D245" s="194"/>
      <c r="E245" s="195"/>
      <c r="F245" s="196"/>
      <c r="G245" s="197"/>
      <c r="H245" s="286"/>
      <c r="I245" s="287"/>
      <c r="J245" s="289"/>
      <c r="K245" s="158">
        <f>IF(COUNTIF(C245,"*未定*")=1,1,COUNTIF(C$12:C245,C245))</f>
        <v>0</v>
      </c>
      <c r="L245" s="55"/>
    </row>
    <row r="246" spans="1:12" s="49" customFormat="1" ht="40" customHeight="1" x14ac:dyDescent="0.2">
      <c r="A246" s="57"/>
      <c r="B246" s="92">
        <v>234</v>
      </c>
      <c r="C246" s="78"/>
      <c r="D246" s="78"/>
      <c r="E246" s="106"/>
      <c r="F246" s="107"/>
      <c r="G246" s="56"/>
      <c r="H246" s="287"/>
      <c r="I246" s="287"/>
      <c r="J246" s="288"/>
      <c r="K246" s="158">
        <f>IF(COUNTIF(C246,"*未定*")=1,1,COUNTIF(C$12:C246,C246))</f>
        <v>0</v>
      </c>
      <c r="L246" s="55"/>
    </row>
    <row r="247" spans="1:12" s="49" customFormat="1" ht="40" customHeight="1" x14ac:dyDescent="0.2">
      <c r="A247" s="57"/>
      <c r="B247" s="92">
        <v>235</v>
      </c>
      <c r="C247" s="78"/>
      <c r="D247" s="78"/>
      <c r="E247" s="106"/>
      <c r="F247" s="107"/>
      <c r="G247" s="56"/>
      <c r="H247" s="286"/>
      <c r="I247" s="287"/>
      <c r="J247" s="288"/>
      <c r="K247" s="158">
        <f>IF(COUNTIF(C247,"*未定*")=1,1,COUNTIF(C$12:C247,C247))</f>
        <v>0</v>
      </c>
      <c r="L247" s="55"/>
    </row>
    <row r="248" spans="1:12" s="49" customFormat="1" ht="40" customHeight="1" x14ac:dyDescent="0.2">
      <c r="A248" s="57"/>
      <c r="B248" s="92">
        <v>236</v>
      </c>
      <c r="C248" s="78"/>
      <c r="D248" s="78"/>
      <c r="E248" s="106"/>
      <c r="F248" s="107"/>
      <c r="G248" s="56"/>
      <c r="H248" s="286"/>
      <c r="I248" s="287"/>
      <c r="J248" s="288"/>
      <c r="K248" s="158">
        <f>IF(COUNTIF(C248,"*未定*")=1,1,COUNTIF(C$12:C248,C248))</f>
        <v>0</v>
      </c>
      <c r="L248" s="55"/>
    </row>
    <row r="249" spans="1:12" s="49" customFormat="1" ht="40" customHeight="1" x14ac:dyDescent="0.2">
      <c r="A249" s="57"/>
      <c r="B249" s="92">
        <v>237</v>
      </c>
      <c r="C249" s="78"/>
      <c r="D249" s="78"/>
      <c r="E249" s="106"/>
      <c r="F249" s="107"/>
      <c r="G249" s="56"/>
      <c r="H249" s="286"/>
      <c r="I249" s="287"/>
      <c r="J249" s="288"/>
      <c r="K249" s="158">
        <f>IF(COUNTIF(C249,"*未定*")=1,1,COUNTIF(C$12:C249,C249))</f>
        <v>0</v>
      </c>
      <c r="L249" s="55"/>
    </row>
    <row r="250" spans="1:12" s="49" customFormat="1" ht="40" customHeight="1" x14ac:dyDescent="0.2">
      <c r="A250" s="57"/>
      <c r="B250" s="92">
        <v>238</v>
      </c>
      <c r="C250" s="78"/>
      <c r="D250" s="78"/>
      <c r="E250" s="106"/>
      <c r="F250" s="107"/>
      <c r="G250" s="56"/>
      <c r="H250" s="286"/>
      <c r="I250" s="287"/>
      <c r="J250" s="288"/>
      <c r="K250" s="158">
        <f>IF(COUNTIF(C250,"*未定*")=1,1,COUNTIF(C$12:C250,C250))</f>
        <v>0</v>
      </c>
      <c r="L250" s="157"/>
    </row>
    <row r="251" spans="1:12" s="49" customFormat="1" ht="40" customHeight="1" x14ac:dyDescent="0.2">
      <c r="A251" s="57"/>
      <c r="B251" s="92">
        <v>239</v>
      </c>
      <c r="C251" s="78"/>
      <c r="D251" s="78"/>
      <c r="E251" s="106"/>
      <c r="F251" s="107"/>
      <c r="G251" s="56"/>
      <c r="H251" s="286"/>
      <c r="I251" s="287"/>
      <c r="J251" s="288"/>
      <c r="K251" s="158">
        <f>IF(COUNTIF(C251,"*未定*")=1,1,COUNTIF(C$12:C251,C251))</f>
        <v>0</v>
      </c>
      <c r="L251" s="55"/>
    </row>
    <row r="252" spans="1:12" s="49" customFormat="1" ht="40" customHeight="1" x14ac:dyDescent="0.2">
      <c r="A252" s="57"/>
      <c r="B252" s="92">
        <v>240</v>
      </c>
      <c r="C252" s="78"/>
      <c r="D252" s="78"/>
      <c r="E252" s="106"/>
      <c r="F252" s="107"/>
      <c r="G252" s="56"/>
      <c r="H252" s="286"/>
      <c r="I252" s="287"/>
      <c r="J252" s="288"/>
      <c r="K252" s="158">
        <f>IF(COUNTIF(C252,"*未定*")=1,1,COUNTIF(C$12:C252,C252))</f>
        <v>0</v>
      </c>
      <c r="L252" s="157"/>
    </row>
    <row r="253" spans="1:12" s="49" customFormat="1" ht="40" customHeight="1" x14ac:dyDescent="0.2">
      <c r="A253" s="57"/>
      <c r="B253" s="92">
        <v>241</v>
      </c>
      <c r="C253" s="78"/>
      <c r="D253" s="78"/>
      <c r="E253" s="106"/>
      <c r="F253" s="107"/>
      <c r="G253" s="56"/>
      <c r="H253" s="286"/>
      <c r="I253" s="287"/>
      <c r="J253" s="288"/>
      <c r="K253" s="158">
        <f>IF(COUNTIF(C253,"*未定*")=1,1,COUNTIF(C$12:C253,C253))</f>
        <v>0</v>
      </c>
      <c r="L253" s="55"/>
    </row>
    <row r="254" spans="1:12" s="49" customFormat="1" ht="40" customHeight="1" x14ac:dyDescent="0.2">
      <c r="A254" s="57"/>
      <c r="B254" s="92">
        <v>242</v>
      </c>
      <c r="C254" s="78"/>
      <c r="D254" s="78"/>
      <c r="E254" s="106"/>
      <c r="F254" s="107"/>
      <c r="G254" s="56"/>
      <c r="H254" s="286"/>
      <c r="I254" s="287"/>
      <c r="J254" s="288"/>
      <c r="K254" s="158">
        <f>IF(COUNTIF(C254,"*未定*")=1,1,COUNTIF(C$12:C254,C254))</f>
        <v>0</v>
      </c>
      <c r="L254" s="55"/>
    </row>
    <row r="255" spans="1:12" s="49" customFormat="1" ht="40" customHeight="1" x14ac:dyDescent="0.2">
      <c r="A255" s="57"/>
      <c r="B255" s="92">
        <v>243</v>
      </c>
      <c r="C255" s="78"/>
      <c r="D255" s="78"/>
      <c r="E255" s="106"/>
      <c r="F255" s="107"/>
      <c r="G255" s="56"/>
      <c r="H255" s="286"/>
      <c r="I255" s="287"/>
      <c r="J255" s="288"/>
      <c r="K255" s="158">
        <f>IF(COUNTIF(C255,"*未定*")=1,1,COUNTIF(C$12:C255,C255))</f>
        <v>0</v>
      </c>
      <c r="L255" s="157"/>
    </row>
    <row r="256" spans="1:12" s="49" customFormat="1" ht="40" customHeight="1" x14ac:dyDescent="0.2">
      <c r="A256" s="57"/>
      <c r="B256" s="92">
        <v>244</v>
      </c>
      <c r="C256" s="78"/>
      <c r="D256" s="78"/>
      <c r="E256" s="106"/>
      <c r="F256" s="107"/>
      <c r="G256" s="56"/>
      <c r="H256" s="286"/>
      <c r="I256" s="287"/>
      <c r="J256" s="288"/>
      <c r="K256" s="158">
        <f>IF(COUNTIF(C256,"*未定*")=1,1,COUNTIF(C$12:C256,C256))</f>
        <v>0</v>
      </c>
      <c r="L256" s="157"/>
    </row>
    <row r="257" spans="1:13" s="49" customFormat="1" ht="40" customHeight="1" x14ac:dyDescent="0.2">
      <c r="A257" s="57"/>
      <c r="B257" s="92">
        <v>245</v>
      </c>
      <c r="C257" s="194"/>
      <c r="D257" s="194"/>
      <c r="E257" s="195"/>
      <c r="F257" s="196"/>
      <c r="G257" s="197"/>
      <c r="H257" s="286"/>
      <c r="I257" s="287"/>
      <c r="J257" s="289"/>
      <c r="K257" s="158">
        <f>IF(COUNTIF(C257,"*未定*")=1,1,COUNTIF(C$12:C257,C257))</f>
        <v>0</v>
      </c>
      <c r="L257" s="55"/>
    </row>
    <row r="258" spans="1:13" s="49" customFormat="1" ht="40" customHeight="1" x14ac:dyDescent="0.2">
      <c r="A258" s="57"/>
      <c r="B258" s="92">
        <v>246</v>
      </c>
      <c r="C258" s="78"/>
      <c r="D258" s="78"/>
      <c r="E258" s="106"/>
      <c r="F258" s="107"/>
      <c r="G258" s="56"/>
      <c r="H258" s="287"/>
      <c r="I258" s="287"/>
      <c r="J258" s="288"/>
      <c r="K258" s="158">
        <f>IF(COUNTIF(C258,"*未定*")=1,1,COUNTIF(C$12:C258,C258))</f>
        <v>0</v>
      </c>
      <c r="L258" s="55"/>
    </row>
    <row r="259" spans="1:13" s="49" customFormat="1" ht="40" customHeight="1" x14ac:dyDescent="0.2">
      <c r="A259" s="57"/>
      <c r="B259" s="92">
        <v>247</v>
      </c>
      <c r="C259" s="78"/>
      <c r="D259" s="78"/>
      <c r="E259" s="106"/>
      <c r="F259" s="107"/>
      <c r="G259" s="56"/>
      <c r="H259" s="286"/>
      <c r="I259" s="287"/>
      <c r="J259" s="288"/>
      <c r="K259" s="158">
        <f>IF(COUNTIF(C259,"*未定*")=1,1,COUNTIF(C$12:C259,C259))</f>
        <v>0</v>
      </c>
      <c r="L259" s="55"/>
    </row>
    <row r="260" spans="1:13" s="49" customFormat="1" ht="40" customHeight="1" x14ac:dyDescent="0.2">
      <c r="A260" s="57"/>
      <c r="B260" s="92">
        <v>248</v>
      </c>
      <c r="C260" s="78"/>
      <c r="D260" s="78"/>
      <c r="E260" s="106"/>
      <c r="F260" s="107"/>
      <c r="G260" s="56"/>
      <c r="H260" s="286"/>
      <c r="I260" s="287"/>
      <c r="J260" s="288"/>
      <c r="K260" s="158">
        <f>IF(COUNTIF(C260,"*未定*")=1,1,COUNTIF(C$12:C260,C260))</f>
        <v>0</v>
      </c>
      <c r="L260" s="55"/>
    </row>
    <row r="261" spans="1:13" s="49" customFormat="1" ht="40" customHeight="1" x14ac:dyDescent="0.2">
      <c r="A261" s="57"/>
      <c r="B261" s="92">
        <v>249</v>
      </c>
      <c r="C261" s="78"/>
      <c r="D261" s="78"/>
      <c r="E261" s="106"/>
      <c r="F261" s="107"/>
      <c r="G261" s="56"/>
      <c r="H261" s="286"/>
      <c r="I261" s="287"/>
      <c r="J261" s="288"/>
      <c r="K261" s="158">
        <f>IF(COUNTIF(C261,"*未定*")=1,1,COUNTIF(C$12:C261,C261))</f>
        <v>0</v>
      </c>
      <c r="L261" s="55"/>
    </row>
    <row r="262" spans="1:13" s="49" customFormat="1" ht="40" customHeight="1" x14ac:dyDescent="0.2">
      <c r="A262" s="57"/>
      <c r="B262" s="92">
        <v>250</v>
      </c>
      <c r="C262" s="127"/>
      <c r="D262" s="127"/>
      <c r="E262" s="128"/>
      <c r="F262" s="129"/>
      <c r="G262" s="130"/>
      <c r="H262" s="290"/>
      <c r="I262" s="287"/>
      <c r="J262" s="291"/>
      <c r="K262" s="158">
        <f>IF(COUNTIF(C262,"*未定*")=1,1,COUNTIF(C$12:C262,C262))</f>
        <v>0</v>
      </c>
      <c r="L262" s="58"/>
    </row>
    <row r="263" spans="1:13" s="67" customFormat="1" ht="6" customHeight="1" x14ac:dyDescent="0.2">
      <c r="B263" s="70"/>
      <c r="C263" s="70"/>
      <c r="D263" s="70"/>
      <c r="E263" s="70"/>
      <c r="F263" s="70"/>
      <c r="G263" s="70"/>
      <c r="H263" s="292"/>
      <c r="I263" s="292"/>
      <c r="J263" s="70"/>
      <c r="L263" s="58"/>
      <c r="M263" s="49"/>
    </row>
    <row r="264" spans="1:13" s="67" customFormat="1" ht="15.75" customHeight="1" x14ac:dyDescent="0.2">
      <c r="H264" s="293"/>
      <c r="I264" s="293"/>
      <c r="L264" s="58"/>
    </row>
    <row r="265" spans="1:13" s="67" customFormat="1" ht="15.75" customHeight="1" x14ac:dyDescent="0.2">
      <c r="H265" s="293"/>
      <c r="I265" s="293"/>
      <c r="L265" s="58"/>
    </row>
    <row r="266" spans="1:13" s="67" customFormat="1" ht="15.75" customHeight="1" x14ac:dyDescent="0.2">
      <c r="H266" s="293"/>
      <c r="I266" s="293"/>
      <c r="L266" s="58"/>
    </row>
    <row r="267" spans="1:13" s="67" customFormat="1" ht="15.75" customHeight="1" x14ac:dyDescent="0.2">
      <c r="H267" s="293"/>
      <c r="I267" s="293"/>
      <c r="L267" s="58"/>
    </row>
  </sheetData>
  <sheetProtection algorithmName="SHA-512" hashValue="5ONz/Lcw5XiXXiBAnXmjeI2gXxSFLs4d2I+J0IhAK5ZtM7/4D8nUwThEDkYx640FgQS+KYgHXloNX5cE+Gal5Q==" saltValue="Qb8vh4I8KmK5hXsMDTIFRA==" spinCount="100000" sheet="1" objects="1" scenarios="1"/>
  <mergeCells count="16">
    <mergeCell ref="B6:C6"/>
    <mergeCell ref="B7:C9"/>
    <mergeCell ref="D7:G7"/>
    <mergeCell ref="D8:G8"/>
    <mergeCell ref="D9:G9"/>
    <mergeCell ref="D6:G6"/>
    <mergeCell ref="L7:L9"/>
    <mergeCell ref="L11:L23"/>
    <mergeCell ref="C11:C12"/>
    <mergeCell ref="B11:B12"/>
    <mergeCell ref="E11:E12"/>
    <mergeCell ref="F11:G11"/>
    <mergeCell ref="H11:H12"/>
    <mergeCell ref="J11:J12"/>
    <mergeCell ref="D11:D12"/>
    <mergeCell ref="I11:I12"/>
  </mergeCells>
  <phoneticPr fontId="1"/>
  <conditionalFormatting sqref="C13:J262">
    <cfRule type="containsBlanks" dxfId="29" priority="43">
      <formula>LEN(TRIM(C13))=0</formula>
    </cfRule>
  </conditionalFormatting>
  <conditionalFormatting sqref="D6">
    <cfRule type="cellIs" dxfId="28" priority="40" operator="equal">
      <formula>0</formula>
    </cfRule>
  </conditionalFormatting>
  <conditionalFormatting sqref="D7:D9">
    <cfRule type="cellIs" dxfId="27" priority="34" operator="equal">
      <formula>0</formula>
    </cfRule>
  </conditionalFormatting>
  <conditionalFormatting sqref="J6:J8">
    <cfRule type="cellIs" dxfId="26" priority="33" operator="equal">
      <formula>0</formula>
    </cfRule>
  </conditionalFormatting>
  <conditionalFormatting sqref="J9">
    <cfRule type="cellIs" dxfId="25" priority="32" operator="equal">
      <formula>"-"</formula>
    </cfRule>
  </conditionalFormatting>
  <dataValidations count="3">
    <dataValidation type="list" allowBlank="1" showInputMessage="1" showErrorMessage="1" sqref="H13:H262" xr:uid="{938FD8F1-D8EE-4776-AA9D-098E1F8C96F8}">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 type="list" allowBlank="1" showInputMessage="1" showErrorMessage="1" promptTitle="下記から記号選択" prompt="◎：支援の実施について、同意が取れている_x000a_○：本事業の説明を行い、今後実施の意向を確認する_x000a_△：本事業について、今後説明する予定" sqref="J13:J262" xr:uid="{0474502B-F622-4ECE-81C1-DBA422A67057}">
      <formula1>"◎,○,△"</formula1>
    </dataValidation>
    <dataValidation type="list" showInputMessage="1" showErrorMessage="1" sqref="I13:I262" xr:uid="{11371225-CEF1-43BB-AECE-F768BCF84287}">
      <formula1>"PF事業者による開拓,自治体からの紹介,金融機関からの紹介,専門家からの紹介,ポータルサイト経由,省エネルギーセンター診断からの引継ぎ,その他団体等からの紹介"</formula1>
    </dataValidation>
  </dataValidations>
  <pageMargins left="0.74803149606299213" right="0.15748031496062992" top="0.55118110236220474" bottom="0.43307086614173229" header="0.31496062992125984" footer="0.15748031496062992"/>
  <pageSetup paperSize="9" scale="59" fitToHeight="0" orientation="portrait" r:id="rId1"/>
  <rowBreaks count="5" manualBreakCount="5">
    <brk id="40" min="1" max="9" man="1"/>
    <brk id="78" min="1" max="10" man="1"/>
    <brk id="114" min="1" max="10" man="1"/>
    <brk id="150" min="1" max="10" man="1"/>
    <brk id="226"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49FA28-4002-4639-80B0-428F7D548D14}">
          <x14:formula1>
            <xm:f>都道府県コード!$A$2:$A$48</xm:f>
          </x14:formula1>
          <xm:sqref>F13:F262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B4A3-4985-4006-A4D7-C89D1F645F54}">
  <sheetPr codeName="Sheet1">
    <tabColor theme="8" tint="0.39997558519241921"/>
  </sheetPr>
  <dimension ref="B4:H269"/>
  <sheetViews>
    <sheetView zoomScaleNormal="100" zoomScaleSheetLayoutView="100" workbookViewId="0"/>
  </sheetViews>
  <sheetFormatPr defaultColWidth="9" defaultRowHeight="12" x14ac:dyDescent="0.2"/>
  <cols>
    <col min="1" max="1" width="2.08984375" style="39" customWidth="1"/>
    <col min="2" max="2" width="21.36328125" style="39" customWidth="1"/>
    <col min="3" max="3" width="14.08984375" style="39" customWidth="1"/>
    <col min="4" max="4" width="15.6328125" style="39" customWidth="1"/>
    <col min="5" max="5" width="26.453125" style="93" customWidth="1"/>
    <col min="6" max="6" width="21.1796875" style="94" customWidth="1"/>
    <col min="7" max="7" width="2.1796875" style="39" customWidth="1"/>
    <col min="8" max="8" width="87.1796875" style="39" customWidth="1"/>
    <col min="9" max="16384" width="9" style="39"/>
  </cols>
  <sheetData>
    <row r="4" spans="2:8" ht="13.5" customHeight="1" x14ac:dyDescent="0.2">
      <c r="B4" s="89" t="s">
        <v>177</v>
      </c>
    </row>
    <row r="5" spans="2:8" ht="20.149999999999999" customHeight="1" x14ac:dyDescent="0.2">
      <c r="B5" s="95" t="s">
        <v>107</v>
      </c>
      <c r="E5" s="968" t="s">
        <v>108</v>
      </c>
      <c r="F5" s="968"/>
      <c r="H5" s="272" t="s">
        <v>2</v>
      </c>
    </row>
    <row r="6" spans="2:8" ht="20.149999999999999" customHeight="1" x14ac:dyDescent="0.2">
      <c r="E6" s="969">
        <f>'補助事業概要説明書(別添１)１～２'!L5</f>
        <v>0</v>
      </c>
      <c r="F6" s="970"/>
      <c r="H6" s="282" t="s">
        <v>210</v>
      </c>
    </row>
    <row r="7" spans="2:8" ht="16.5" customHeight="1" x14ac:dyDescent="0.2">
      <c r="B7" s="96" t="s">
        <v>150</v>
      </c>
    </row>
    <row r="8" spans="2:8" ht="19" customHeight="1" x14ac:dyDescent="0.2">
      <c r="B8" s="97" t="s">
        <v>84</v>
      </c>
      <c r="C8" s="962" t="s">
        <v>176</v>
      </c>
      <c r="D8" s="963"/>
      <c r="E8" s="964"/>
      <c r="F8" s="273" t="s">
        <v>104</v>
      </c>
      <c r="H8" s="283" t="s">
        <v>349</v>
      </c>
    </row>
    <row r="9" spans="2:8" ht="29" customHeight="1" x14ac:dyDescent="0.2">
      <c r="B9" s="274">
        <f>'補助事業概要説明書(別添１)１～２'!D51</f>
        <v>0</v>
      </c>
      <c r="C9" s="965" t="str">
        <f>'補助事業概要説明書(別添１)１～２'!L53&amp;'補助事業概要説明書(別添１)１～２'!O53</f>
        <v/>
      </c>
      <c r="D9" s="966"/>
      <c r="E9" s="967"/>
      <c r="F9" s="274">
        <f>'補助事業概要説明書(別添１)１～２'!D52</f>
        <v>0</v>
      </c>
    </row>
    <row r="10" spans="2:8" ht="8.25" customHeight="1" x14ac:dyDescent="0.2"/>
    <row r="11" spans="2:8" ht="16.5" customHeight="1" x14ac:dyDescent="0.2">
      <c r="B11" s="96" t="s">
        <v>110</v>
      </c>
      <c r="E11" s="98"/>
    </row>
    <row r="12" spans="2:8" ht="16.5" customHeight="1" x14ac:dyDescent="0.2">
      <c r="B12" s="961" t="s">
        <v>106</v>
      </c>
      <c r="C12" s="961"/>
      <c r="D12" s="961"/>
      <c r="E12" s="961"/>
      <c r="F12" s="961"/>
    </row>
    <row r="13" spans="2:8" x14ac:dyDescent="0.2">
      <c r="B13" s="276" t="b">
        <v>1</v>
      </c>
      <c r="C13" s="99"/>
    </row>
    <row r="14" spans="2:8" x14ac:dyDescent="0.2">
      <c r="B14" s="277" t="b">
        <v>1</v>
      </c>
    </row>
    <row r="15" spans="2:8" ht="16.5" customHeight="1" x14ac:dyDescent="0.2">
      <c r="B15" s="96" t="s">
        <v>185</v>
      </c>
      <c r="E15" s="98"/>
    </row>
    <row r="16" spans="2:8" ht="16.5" customHeight="1" x14ac:dyDescent="0.2">
      <c r="B16" s="961" t="s">
        <v>184</v>
      </c>
      <c r="C16" s="961"/>
      <c r="D16" s="961"/>
      <c r="E16" s="961"/>
      <c r="F16" s="961"/>
      <c r="H16" s="489" t="s">
        <v>534</v>
      </c>
    </row>
    <row r="17" spans="2:8" x14ac:dyDescent="0.2">
      <c r="B17" s="276" t="b">
        <v>1</v>
      </c>
      <c r="C17" s="99"/>
    </row>
    <row r="18" spans="2:8" x14ac:dyDescent="0.2">
      <c r="B18" s="277" t="b">
        <v>1</v>
      </c>
    </row>
    <row r="19" spans="2:8" ht="16.5" customHeight="1" x14ac:dyDescent="0.2">
      <c r="B19" s="96" t="s">
        <v>456</v>
      </c>
      <c r="C19" s="99" t="s">
        <v>457</v>
      </c>
      <c r="H19" s="489" t="s">
        <v>535</v>
      </c>
    </row>
    <row r="20" spans="2:8" ht="11.15" customHeight="1" x14ac:dyDescent="0.2">
      <c r="B20" s="971"/>
      <c r="C20" s="972"/>
      <c r="D20" s="972"/>
      <c r="E20" s="972"/>
      <c r="F20" s="973"/>
    </row>
    <row r="21" spans="2:8" ht="11.15" customHeight="1" x14ac:dyDescent="0.2">
      <c r="B21" s="974"/>
      <c r="C21" s="975"/>
      <c r="D21" s="975"/>
      <c r="E21" s="975"/>
      <c r="F21" s="976"/>
    </row>
    <row r="22" spans="2:8" ht="11.15" customHeight="1" x14ac:dyDescent="0.2">
      <c r="B22" s="974"/>
      <c r="C22" s="975"/>
      <c r="D22" s="975"/>
      <c r="E22" s="975"/>
      <c r="F22" s="976"/>
    </row>
    <row r="23" spans="2:8" ht="11.15" customHeight="1" x14ac:dyDescent="0.2">
      <c r="B23" s="974"/>
      <c r="C23" s="975"/>
      <c r="D23" s="975"/>
      <c r="E23" s="975"/>
      <c r="F23" s="976"/>
    </row>
    <row r="24" spans="2:8" ht="11.15" customHeight="1" x14ac:dyDescent="0.2">
      <c r="B24" s="974"/>
      <c r="C24" s="975"/>
      <c r="D24" s="975"/>
      <c r="E24" s="975"/>
      <c r="F24" s="976"/>
    </row>
    <row r="25" spans="2:8" ht="11.15" customHeight="1" x14ac:dyDescent="0.2">
      <c r="B25" s="974"/>
      <c r="C25" s="975"/>
      <c r="D25" s="975"/>
      <c r="E25" s="975"/>
      <c r="F25" s="976"/>
    </row>
    <row r="26" spans="2:8" ht="11.15" customHeight="1" x14ac:dyDescent="0.2">
      <c r="B26" s="974"/>
      <c r="C26" s="975"/>
      <c r="D26" s="975"/>
      <c r="E26" s="975"/>
      <c r="F26" s="976"/>
    </row>
    <row r="27" spans="2:8" ht="11.15" customHeight="1" x14ac:dyDescent="0.2">
      <c r="B27" s="974"/>
      <c r="C27" s="975"/>
      <c r="D27" s="975"/>
      <c r="E27" s="975"/>
      <c r="F27" s="976"/>
    </row>
    <row r="28" spans="2:8" ht="11.15" customHeight="1" x14ac:dyDescent="0.2">
      <c r="B28" s="974"/>
      <c r="C28" s="975"/>
      <c r="D28" s="975"/>
      <c r="E28" s="975"/>
      <c r="F28" s="976"/>
    </row>
    <row r="29" spans="2:8" ht="11.15" customHeight="1" x14ac:dyDescent="0.2">
      <c r="B29" s="974"/>
      <c r="C29" s="975"/>
      <c r="D29" s="975"/>
      <c r="E29" s="975"/>
      <c r="F29" s="976"/>
    </row>
    <row r="30" spans="2:8" ht="11.15" customHeight="1" x14ac:dyDescent="0.2">
      <c r="B30" s="974"/>
      <c r="C30" s="975"/>
      <c r="D30" s="975"/>
      <c r="E30" s="975"/>
      <c r="F30" s="976"/>
    </row>
    <row r="31" spans="2:8" ht="11.15" customHeight="1" x14ac:dyDescent="0.2">
      <c r="B31" s="974"/>
      <c r="C31" s="975"/>
      <c r="D31" s="975"/>
      <c r="E31" s="975"/>
      <c r="F31" s="976"/>
    </row>
    <row r="32" spans="2:8" ht="11.15" customHeight="1" x14ac:dyDescent="0.2">
      <c r="B32" s="974"/>
      <c r="C32" s="975"/>
      <c r="D32" s="975"/>
      <c r="E32" s="975"/>
      <c r="F32" s="976"/>
    </row>
    <row r="33" spans="2:6" ht="11.15" customHeight="1" x14ac:dyDescent="0.2">
      <c r="B33" s="974"/>
      <c r="C33" s="975"/>
      <c r="D33" s="975"/>
      <c r="E33" s="975"/>
      <c r="F33" s="976"/>
    </row>
    <row r="34" spans="2:6" ht="11.15" customHeight="1" x14ac:dyDescent="0.2">
      <c r="B34" s="974"/>
      <c r="C34" s="975"/>
      <c r="D34" s="975"/>
      <c r="E34" s="975"/>
      <c r="F34" s="976"/>
    </row>
    <row r="35" spans="2:6" ht="11.15" customHeight="1" x14ac:dyDescent="0.2">
      <c r="B35" s="974"/>
      <c r="C35" s="975"/>
      <c r="D35" s="975"/>
      <c r="E35" s="975"/>
      <c r="F35" s="976"/>
    </row>
    <row r="36" spans="2:6" ht="11.15" customHeight="1" x14ac:dyDescent="0.2">
      <c r="B36" s="974"/>
      <c r="C36" s="975"/>
      <c r="D36" s="975"/>
      <c r="E36" s="975"/>
      <c r="F36" s="976"/>
    </row>
    <row r="37" spans="2:6" ht="11.15" customHeight="1" x14ac:dyDescent="0.2">
      <c r="B37" s="974"/>
      <c r="C37" s="975"/>
      <c r="D37" s="975"/>
      <c r="E37" s="975"/>
      <c r="F37" s="976"/>
    </row>
    <row r="38" spans="2:6" ht="11.15" customHeight="1" x14ac:dyDescent="0.2">
      <c r="B38" s="974"/>
      <c r="C38" s="975"/>
      <c r="D38" s="975"/>
      <c r="E38" s="975"/>
      <c r="F38" s="976"/>
    </row>
    <row r="39" spans="2:6" ht="11.15" customHeight="1" x14ac:dyDescent="0.2">
      <c r="B39" s="974"/>
      <c r="C39" s="975"/>
      <c r="D39" s="975"/>
      <c r="E39" s="975"/>
      <c r="F39" s="976"/>
    </row>
    <row r="40" spans="2:6" ht="11.15" customHeight="1" x14ac:dyDescent="0.2">
      <c r="B40" s="974"/>
      <c r="C40" s="975"/>
      <c r="D40" s="975"/>
      <c r="E40" s="975"/>
      <c r="F40" s="976"/>
    </row>
    <row r="41" spans="2:6" ht="11.15" customHeight="1" x14ac:dyDescent="0.2">
      <c r="B41" s="974"/>
      <c r="C41" s="975"/>
      <c r="D41" s="975"/>
      <c r="E41" s="975"/>
      <c r="F41" s="976"/>
    </row>
    <row r="42" spans="2:6" ht="11.15" customHeight="1" x14ac:dyDescent="0.2">
      <c r="B42" s="974"/>
      <c r="C42" s="975"/>
      <c r="D42" s="975"/>
      <c r="E42" s="975"/>
      <c r="F42" s="976"/>
    </row>
    <row r="43" spans="2:6" ht="11.15" customHeight="1" x14ac:dyDescent="0.2">
      <c r="B43" s="974"/>
      <c r="C43" s="975"/>
      <c r="D43" s="975"/>
      <c r="E43" s="975"/>
      <c r="F43" s="976"/>
    </row>
    <row r="44" spans="2:6" ht="11.15" customHeight="1" x14ac:dyDescent="0.2">
      <c r="B44" s="974"/>
      <c r="C44" s="975"/>
      <c r="D44" s="975"/>
      <c r="E44" s="975"/>
      <c r="F44" s="976"/>
    </row>
    <row r="45" spans="2:6" ht="11.15" customHeight="1" x14ac:dyDescent="0.2">
      <c r="B45" s="974"/>
      <c r="C45" s="975"/>
      <c r="D45" s="975"/>
      <c r="E45" s="975"/>
      <c r="F45" s="976"/>
    </row>
    <row r="46" spans="2:6" ht="11.15" customHeight="1" x14ac:dyDescent="0.2">
      <c r="B46" s="974"/>
      <c r="C46" s="975"/>
      <c r="D46" s="975"/>
      <c r="E46" s="975"/>
      <c r="F46" s="976"/>
    </row>
    <row r="47" spans="2:6" ht="11.15" customHeight="1" x14ac:dyDescent="0.2">
      <c r="B47" s="974"/>
      <c r="C47" s="975"/>
      <c r="D47" s="975"/>
      <c r="E47" s="975"/>
      <c r="F47" s="976"/>
    </row>
    <row r="48" spans="2:6" ht="11.15" customHeight="1" x14ac:dyDescent="0.2">
      <c r="B48" s="974"/>
      <c r="C48" s="975"/>
      <c r="D48" s="975"/>
      <c r="E48" s="975"/>
      <c r="F48" s="976"/>
    </row>
    <row r="49" spans="2:8" ht="11.15" customHeight="1" x14ac:dyDescent="0.2">
      <c r="B49" s="977"/>
      <c r="C49" s="978"/>
      <c r="D49" s="978"/>
      <c r="E49" s="978"/>
      <c r="F49" s="979"/>
    </row>
    <row r="51" spans="2:8" ht="16.5" customHeight="1" x14ac:dyDescent="0.2">
      <c r="B51" s="96" t="s">
        <v>152</v>
      </c>
      <c r="F51" s="108">
        <f>$E$6</f>
        <v>0</v>
      </c>
    </row>
    <row r="52" spans="2:8" ht="30" customHeight="1" x14ac:dyDescent="0.2">
      <c r="B52" s="97" t="s">
        <v>84</v>
      </c>
      <c r="C52" s="962" t="s">
        <v>176</v>
      </c>
      <c r="D52" s="963"/>
      <c r="E52" s="964"/>
      <c r="F52" s="273" t="s">
        <v>104</v>
      </c>
    </row>
    <row r="53" spans="2:8" ht="39.9" customHeight="1" x14ac:dyDescent="0.2">
      <c r="B53" s="274">
        <f>'補助事業概要説明書(別添１)１～２'!D54</f>
        <v>0</v>
      </c>
      <c r="C53" s="965" t="str">
        <f>'補助事業概要説明書(別添１)１～２'!L56&amp;'補助事業概要説明書(別添１)１～２'!O56</f>
        <v/>
      </c>
      <c r="D53" s="966"/>
      <c r="E53" s="967"/>
      <c r="F53" s="274">
        <f>'補助事業概要説明書(別添１)１～２'!D55</f>
        <v>0</v>
      </c>
    </row>
    <row r="54" spans="2:8" ht="8.25" customHeight="1" x14ac:dyDescent="0.2"/>
    <row r="55" spans="2:8" ht="16.5" customHeight="1" x14ac:dyDescent="0.2">
      <c r="B55" s="96" t="s">
        <v>110</v>
      </c>
      <c r="E55" s="98"/>
    </row>
    <row r="56" spans="2:8" ht="16.5" customHeight="1" x14ac:dyDescent="0.2">
      <c r="B56" s="961" t="s">
        <v>106</v>
      </c>
      <c r="C56" s="961"/>
      <c r="D56" s="961"/>
      <c r="E56" s="961"/>
      <c r="F56" s="961"/>
    </row>
    <row r="57" spans="2:8" x14ac:dyDescent="0.2">
      <c r="B57" s="276" t="b">
        <v>1</v>
      </c>
      <c r="C57" s="99"/>
    </row>
    <row r="58" spans="2:8" x14ac:dyDescent="0.2">
      <c r="B58" s="277" t="b">
        <v>1</v>
      </c>
    </row>
    <row r="59" spans="2:8" ht="16.5" customHeight="1" x14ac:dyDescent="0.2">
      <c r="B59" s="96" t="s">
        <v>185</v>
      </c>
      <c r="E59" s="98"/>
    </row>
    <row r="60" spans="2:8" ht="16.5" customHeight="1" x14ac:dyDescent="0.2">
      <c r="B60" s="961" t="s">
        <v>184</v>
      </c>
      <c r="C60" s="961"/>
      <c r="D60" s="961"/>
      <c r="E60" s="961"/>
      <c r="F60" s="961"/>
      <c r="H60" s="489" t="s">
        <v>534</v>
      </c>
    </row>
    <row r="61" spans="2:8" x14ac:dyDescent="0.2">
      <c r="B61" s="276" t="b">
        <v>1</v>
      </c>
      <c r="C61" s="99"/>
    </row>
    <row r="62" spans="2:8" x14ac:dyDescent="0.2">
      <c r="B62" s="277" t="b">
        <v>1</v>
      </c>
    </row>
    <row r="63" spans="2:8" ht="16.5" customHeight="1" x14ac:dyDescent="0.2">
      <c r="B63" s="96" t="s">
        <v>456</v>
      </c>
      <c r="C63" s="99" t="s">
        <v>457</v>
      </c>
      <c r="H63" s="489" t="s">
        <v>535</v>
      </c>
    </row>
    <row r="64" spans="2:8" ht="11.15" customHeight="1" x14ac:dyDescent="0.2">
      <c r="B64" s="971"/>
      <c r="C64" s="972"/>
      <c r="D64" s="972"/>
      <c r="E64" s="972"/>
      <c r="F64" s="973"/>
    </row>
    <row r="65" spans="2:6" ht="11.15" customHeight="1" x14ac:dyDescent="0.2">
      <c r="B65" s="974"/>
      <c r="C65" s="975"/>
      <c r="D65" s="975"/>
      <c r="E65" s="975"/>
      <c r="F65" s="976"/>
    </row>
    <row r="66" spans="2:6" ht="11.15" customHeight="1" x14ac:dyDescent="0.2">
      <c r="B66" s="974"/>
      <c r="C66" s="975"/>
      <c r="D66" s="975"/>
      <c r="E66" s="975"/>
      <c r="F66" s="976"/>
    </row>
    <row r="67" spans="2:6" ht="11.15" customHeight="1" x14ac:dyDescent="0.2">
      <c r="B67" s="974"/>
      <c r="C67" s="975"/>
      <c r="D67" s="975"/>
      <c r="E67" s="975"/>
      <c r="F67" s="976"/>
    </row>
    <row r="68" spans="2:6" ht="11.15" customHeight="1" x14ac:dyDescent="0.2">
      <c r="B68" s="974"/>
      <c r="C68" s="975"/>
      <c r="D68" s="975"/>
      <c r="E68" s="975"/>
      <c r="F68" s="976"/>
    </row>
    <row r="69" spans="2:6" ht="11.15" customHeight="1" x14ac:dyDescent="0.2">
      <c r="B69" s="974"/>
      <c r="C69" s="975"/>
      <c r="D69" s="975"/>
      <c r="E69" s="975"/>
      <c r="F69" s="976"/>
    </row>
    <row r="70" spans="2:6" ht="11.15" customHeight="1" x14ac:dyDescent="0.2">
      <c r="B70" s="974"/>
      <c r="C70" s="975"/>
      <c r="D70" s="975"/>
      <c r="E70" s="975"/>
      <c r="F70" s="976"/>
    </row>
    <row r="71" spans="2:6" ht="11.15" customHeight="1" x14ac:dyDescent="0.2">
      <c r="B71" s="974"/>
      <c r="C71" s="975"/>
      <c r="D71" s="975"/>
      <c r="E71" s="975"/>
      <c r="F71" s="976"/>
    </row>
    <row r="72" spans="2:6" ht="11.15" customHeight="1" x14ac:dyDescent="0.2">
      <c r="B72" s="974"/>
      <c r="C72" s="975"/>
      <c r="D72" s="975"/>
      <c r="E72" s="975"/>
      <c r="F72" s="976"/>
    </row>
    <row r="73" spans="2:6" ht="11.15" customHeight="1" x14ac:dyDescent="0.2">
      <c r="B73" s="974"/>
      <c r="C73" s="975"/>
      <c r="D73" s="975"/>
      <c r="E73" s="975"/>
      <c r="F73" s="976"/>
    </row>
    <row r="74" spans="2:6" ht="11.15" customHeight="1" x14ac:dyDescent="0.2">
      <c r="B74" s="974"/>
      <c r="C74" s="975"/>
      <c r="D74" s="975"/>
      <c r="E74" s="975"/>
      <c r="F74" s="976"/>
    </row>
    <row r="75" spans="2:6" ht="11.15" customHeight="1" x14ac:dyDescent="0.2">
      <c r="B75" s="974"/>
      <c r="C75" s="975"/>
      <c r="D75" s="975"/>
      <c r="E75" s="975"/>
      <c r="F75" s="976"/>
    </row>
    <row r="76" spans="2:6" ht="11.15" customHeight="1" x14ac:dyDescent="0.2">
      <c r="B76" s="974"/>
      <c r="C76" s="975"/>
      <c r="D76" s="975"/>
      <c r="E76" s="975"/>
      <c r="F76" s="976"/>
    </row>
    <row r="77" spans="2:6" ht="11.15" customHeight="1" x14ac:dyDescent="0.2">
      <c r="B77" s="974"/>
      <c r="C77" s="975"/>
      <c r="D77" s="975"/>
      <c r="E77" s="975"/>
      <c r="F77" s="976"/>
    </row>
    <row r="78" spans="2:6" ht="11.15" customHeight="1" x14ac:dyDescent="0.2">
      <c r="B78" s="974"/>
      <c r="C78" s="975"/>
      <c r="D78" s="975"/>
      <c r="E78" s="975"/>
      <c r="F78" s="976"/>
    </row>
    <row r="79" spans="2:6" ht="11.15" customHeight="1" x14ac:dyDescent="0.2">
      <c r="B79" s="974"/>
      <c r="C79" s="975"/>
      <c r="D79" s="975"/>
      <c r="E79" s="975"/>
      <c r="F79" s="976"/>
    </row>
    <row r="80" spans="2:6" ht="11.15" customHeight="1" x14ac:dyDescent="0.2">
      <c r="B80" s="974"/>
      <c r="C80" s="975"/>
      <c r="D80" s="975"/>
      <c r="E80" s="975"/>
      <c r="F80" s="976"/>
    </row>
    <row r="81" spans="2:6" ht="11.15" customHeight="1" x14ac:dyDescent="0.2">
      <c r="B81" s="974"/>
      <c r="C81" s="975"/>
      <c r="D81" s="975"/>
      <c r="E81" s="975"/>
      <c r="F81" s="976"/>
    </row>
    <row r="82" spans="2:6" ht="11.15" customHeight="1" x14ac:dyDescent="0.2">
      <c r="B82" s="974"/>
      <c r="C82" s="975"/>
      <c r="D82" s="975"/>
      <c r="E82" s="975"/>
      <c r="F82" s="976"/>
    </row>
    <row r="83" spans="2:6" ht="11.15" customHeight="1" x14ac:dyDescent="0.2">
      <c r="B83" s="974"/>
      <c r="C83" s="975"/>
      <c r="D83" s="975"/>
      <c r="E83" s="975"/>
      <c r="F83" s="976"/>
    </row>
    <row r="84" spans="2:6" ht="11.15" customHeight="1" x14ac:dyDescent="0.2">
      <c r="B84" s="974"/>
      <c r="C84" s="975"/>
      <c r="D84" s="975"/>
      <c r="E84" s="975"/>
      <c r="F84" s="976"/>
    </row>
    <row r="85" spans="2:6" ht="11.15" customHeight="1" x14ac:dyDescent="0.2">
      <c r="B85" s="974"/>
      <c r="C85" s="975"/>
      <c r="D85" s="975"/>
      <c r="E85" s="975"/>
      <c r="F85" s="976"/>
    </row>
    <row r="86" spans="2:6" ht="11.15" customHeight="1" x14ac:dyDescent="0.2">
      <c r="B86" s="974"/>
      <c r="C86" s="975"/>
      <c r="D86" s="975"/>
      <c r="E86" s="975"/>
      <c r="F86" s="976"/>
    </row>
    <row r="87" spans="2:6" ht="11.15" customHeight="1" x14ac:dyDescent="0.2">
      <c r="B87" s="974"/>
      <c r="C87" s="975"/>
      <c r="D87" s="975"/>
      <c r="E87" s="975"/>
      <c r="F87" s="976"/>
    </row>
    <row r="88" spans="2:6" ht="11.15" customHeight="1" x14ac:dyDescent="0.2">
      <c r="B88" s="974"/>
      <c r="C88" s="975"/>
      <c r="D88" s="975"/>
      <c r="E88" s="975"/>
      <c r="F88" s="976"/>
    </row>
    <row r="89" spans="2:6" ht="11.15" customHeight="1" x14ac:dyDescent="0.2">
      <c r="B89" s="974"/>
      <c r="C89" s="975"/>
      <c r="D89" s="975"/>
      <c r="E89" s="975"/>
      <c r="F89" s="976"/>
    </row>
    <row r="90" spans="2:6" ht="11.15" customHeight="1" x14ac:dyDescent="0.2">
      <c r="B90" s="974"/>
      <c r="C90" s="975"/>
      <c r="D90" s="975"/>
      <c r="E90" s="975"/>
      <c r="F90" s="976"/>
    </row>
    <row r="91" spans="2:6" ht="11.15" customHeight="1" x14ac:dyDescent="0.2">
      <c r="B91" s="974"/>
      <c r="C91" s="975"/>
      <c r="D91" s="975"/>
      <c r="E91" s="975"/>
      <c r="F91" s="976"/>
    </row>
    <row r="92" spans="2:6" ht="11.15" customHeight="1" x14ac:dyDescent="0.2">
      <c r="B92" s="974"/>
      <c r="C92" s="975"/>
      <c r="D92" s="975"/>
      <c r="E92" s="975"/>
      <c r="F92" s="976"/>
    </row>
    <row r="93" spans="2:6" ht="11.15" customHeight="1" x14ac:dyDescent="0.2">
      <c r="B93" s="977"/>
      <c r="C93" s="978"/>
      <c r="D93" s="978"/>
      <c r="E93" s="978"/>
      <c r="F93" s="979"/>
    </row>
    <row r="95" spans="2:6" ht="16.5" customHeight="1" x14ac:dyDescent="0.2">
      <c r="B95" s="96" t="s">
        <v>151</v>
      </c>
      <c r="F95" s="108">
        <f>$E$6</f>
        <v>0</v>
      </c>
    </row>
    <row r="96" spans="2:6" ht="30" customHeight="1" x14ac:dyDescent="0.2">
      <c r="B96" s="97" t="s">
        <v>84</v>
      </c>
      <c r="C96" s="962" t="s">
        <v>176</v>
      </c>
      <c r="D96" s="963"/>
      <c r="E96" s="964"/>
      <c r="F96" s="273" t="s">
        <v>104</v>
      </c>
    </row>
    <row r="97" spans="2:8" ht="39.9" customHeight="1" x14ac:dyDescent="0.2">
      <c r="B97" s="274">
        <f>'補助事業概要説明書(別添１)１～２'!D57</f>
        <v>0</v>
      </c>
      <c r="C97" s="965" t="str">
        <f>'補助事業概要説明書(別添１)１～２'!L59&amp;'補助事業概要説明書(別添１)１～２'!O59</f>
        <v/>
      </c>
      <c r="D97" s="966"/>
      <c r="E97" s="967"/>
      <c r="F97" s="274">
        <f>'補助事業概要説明書(別添１)１～２'!D58</f>
        <v>0</v>
      </c>
    </row>
    <row r="98" spans="2:8" ht="8.25" customHeight="1" x14ac:dyDescent="0.2"/>
    <row r="99" spans="2:8" ht="16.5" customHeight="1" x14ac:dyDescent="0.2">
      <c r="B99" s="96" t="s">
        <v>110</v>
      </c>
      <c r="E99" s="98"/>
    </row>
    <row r="100" spans="2:8" ht="16.5" customHeight="1" x14ac:dyDescent="0.2">
      <c r="B100" s="961" t="s">
        <v>106</v>
      </c>
      <c r="C100" s="961"/>
      <c r="D100" s="961"/>
      <c r="E100" s="961"/>
      <c r="F100" s="961"/>
    </row>
    <row r="101" spans="2:8" x14ac:dyDescent="0.2">
      <c r="B101" s="276" t="b">
        <v>1</v>
      </c>
      <c r="C101" s="99"/>
    </row>
    <row r="102" spans="2:8" x14ac:dyDescent="0.2">
      <c r="B102" s="277" t="b">
        <v>1</v>
      </c>
    </row>
    <row r="103" spans="2:8" ht="16.5" customHeight="1" x14ac:dyDescent="0.2">
      <c r="B103" s="96" t="s">
        <v>185</v>
      </c>
      <c r="E103" s="98"/>
    </row>
    <row r="104" spans="2:8" ht="16.5" customHeight="1" x14ac:dyDescent="0.2">
      <c r="B104" s="961" t="s">
        <v>184</v>
      </c>
      <c r="C104" s="961"/>
      <c r="D104" s="961"/>
      <c r="E104" s="961"/>
      <c r="F104" s="961"/>
      <c r="H104" s="489" t="s">
        <v>534</v>
      </c>
    </row>
    <row r="105" spans="2:8" x14ac:dyDescent="0.2">
      <c r="B105" s="276" t="b">
        <v>1</v>
      </c>
      <c r="C105" s="99"/>
    </row>
    <row r="106" spans="2:8" x14ac:dyDescent="0.2">
      <c r="B106" s="277" t="b">
        <v>1</v>
      </c>
    </row>
    <row r="107" spans="2:8" ht="16.5" customHeight="1" x14ac:dyDescent="0.2">
      <c r="B107" s="96" t="s">
        <v>456</v>
      </c>
      <c r="C107" s="99" t="s">
        <v>457</v>
      </c>
      <c r="H107" s="489" t="s">
        <v>535</v>
      </c>
    </row>
    <row r="108" spans="2:8" ht="11.15" customHeight="1" x14ac:dyDescent="0.2">
      <c r="B108" s="971"/>
      <c r="C108" s="972"/>
      <c r="D108" s="972"/>
      <c r="E108" s="972"/>
      <c r="F108" s="973"/>
    </row>
    <row r="109" spans="2:8" ht="11.15" customHeight="1" x14ac:dyDescent="0.2">
      <c r="B109" s="974"/>
      <c r="C109" s="975"/>
      <c r="D109" s="975"/>
      <c r="E109" s="975"/>
      <c r="F109" s="976"/>
    </row>
    <row r="110" spans="2:8" ht="11.15" customHeight="1" x14ac:dyDescent="0.2">
      <c r="B110" s="974"/>
      <c r="C110" s="975"/>
      <c r="D110" s="975"/>
      <c r="E110" s="975"/>
      <c r="F110" s="976"/>
    </row>
    <row r="111" spans="2:8" ht="11.15" customHeight="1" x14ac:dyDescent="0.2">
      <c r="B111" s="974"/>
      <c r="C111" s="975"/>
      <c r="D111" s="975"/>
      <c r="E111" s="975"/>
      <c r="F111" s="976"/>
    </row>
    <row r="112" spans="2:8" ht="11.15" customHeight="1" x14ac:dyDescent="0.2">
      <c r="B112" s="974"/>
      <c r="C112" s="975"/>
      <c r="D112" s="975"/>
      <c r="E112" s="975"/>
      <c r="F112" s="976"/>
    </row>
    <row r="113" spans="2:6" ht="11.15" customHeight="1" x14ac:dyDescent="0.2">
      <c r="B113" s="974"/>
      <c r="C113" s="975"/>
      <c r="D113" s="975"/>
      <c r="E113" s="975"/>
      <c r="F113" s="976"/>
    </row>
    <row r="114" spans="2:6" ht="11.15" customHeight="1" x14ac:dyDescent="0.2">
      <c r="B114" s="974"/>
      <c r="C114" s="975"/>
      <c r="D114" s="975"/>
      <c r="E114" s="975"/>
      <c r="F114" s="976"/>
    </row>
    <row r="115" spans="2:6" ht="11.15" customHeight="1" x14ac:dyDescent="0.2">
      <c r="B115" s="974"/>
      <c r="C115" s="975"/>
      <c r="D115" s="975"/>
      <c r="E115" s="975"/>
      <c r="F115" s="976"/>
    </row>
    <row r="116" spans="2:6" ht="11.15" customHeight="1" x14ac:dyDescent="0.2">
      <c r="B116" s="974"/>
      <c r="C116" s="975"/>
      <c r="D116" s="975"/>
      <c r="E116" s="975"/>
      <c r="F116" s="976"/>
    </row>
    <row r="117" spans="2:6" ht="11.15" customHeight="1" x14ac:dyDescent="0.2">
      <c r="B117" s="974"/>
      <c r="C117" s="975"/>
      <c r="D117" s="975"/>
      <c r="E117" s="975"/>
      <c r="F117" s="976"/>
    </row>
    <row r="118" spans="2:6" ht="11.15" customHeight="1" x14ac:dyDescent="0.2">
      <c r="B118" s="974"/>
      <c r="C118" s="975"/>
      <c r="D118" s="975"/>
      <c r="E118" s="975"/>
      <c r="F118" s="976"/>
    </row>
    <row r="119" spans="2:6" ht="11.15" customHeight="1" x14ac:dyDescent="0.2">
      <c r="B119" s="974"/>
      <c r="C119" s="975"/>
      <c r="D119" s="975"/>
      <c r="E119" s="975"/>
      <c r="F119" s="976"/>
    </row>
    <row r="120" spans="2:6" ht="11.15" customHeight="1" x14ac:dyDescent="0.2">
      <c r="B120" s="974"/>
      <c r="C120" s="975"/>
      <c r="D120" s="975"/>
      <c r="E120" s="975"/>
      <c r="F120" s="976"/>
    </row>
    <row r="121" spans="2:6" ht="11.15" customHeight="1" x14ac:dyDescent="0.2">
      <c r="B121" s="974"/>
      <c r="C121" s="975"/>
      <c r="D121" s="975"/>
      <c r="E121" s="975"/>
      <c r="F121" s="976"/>
    </row>
    <row r="122" spans="2:6" ht="11.15" customHeight="1" x14ac:dyDescent="0.2">
      <c r="B122" s="974"/>
      <c r="C122" s="975"/>
      <c r="D122" s="975"/>
      <c r="E122" s="975"/>
      <c r="F122" s="976"/>
    </row>
    <row r="123" spans="2:6" ht="11.15" customHeight="1" x14ac:dyDescent="0.2">
      <c r="B123" s="974"/>
      <c r="C123" s="975"/>
      <c r="D123" s="975"/>
      <c r="E123" s="975"/>
      <c r="F123" s="976"/>
    </row>
    <row r="124" spans="2:6" ht="11.15" customHeight="1" x14ac:dyDescent="0.2">
      <c r="B124" s="974"/>
      <c r="C124" s="975"/>
      <c r="D124" s="975"/>
      <c r="E124" s="975"/>
      <c r="F124" s="976"/>
    </row>
    <row r="125" spans="2:6" ht="11.15" customHeight="1" x14ac:dyDescent="0.2">
      <c r="B125" s="974"/>
      <c r="C125" s="975"/>
      <c r="D125" s="975"/>
      <c r="E125" s="975"/>
      <c r="F125" s="976"/>
    </row>
    <row r="126" spans="2:6" ht="11.15" customHeight="1" x14ac:dyDescent="0.2">
      <c r="B126" s="974"/>
      <c r="C126" s="975"/>
      <c r="D126" s="975"/>
      <c r="E126" s="975"/>
      <c r="F126" s="976"/>
    </row>
    <row r="127" spans="2:6" ht="11.15" customHeight="1" x14ac:dyDescent="0.2">
      <c r="B127" s="974"/>
      <c r="C127" s="975"/>
      <c r="D127" s="975"/>
      <c r="E127" s="975"/>
      <c r="F127" s="976"/>
    </row>
    <row r="128" spans="2:6" ht="11.15" customHeight="1" x14ac:dyDescent="0.2">
      <c r="B128" s="974"/>
      <c r="C128" s="975"/>
      <c r="D128" s="975"/>
      <c r="E128" s="975"/>
      <c r="F128" s="976"/>
    </row>
    <row r="129" spans="2:6" ht="11.15" customHeight="1" x14ac:dyDescent="0.2">
      <c r="B129" s="974"/>
      <c r="C129" s="975"/>
      <c r="D129" s="975"/>
      <c r="E129" s="975"/>
      <c r="F129" s="976"/>
    </row>
    <row r="130" spans="2:6" ht="11.15" customHeight="1" x14ac:dyDescent="0.2">
      <c r="B130" s="974"/>
      <c r="C130" s="975"/>
      <c r="D130" s="975"/>
      <c r="E130" s="975"/>
      <c r="F130" s="976"/>
    </row>
    <row r="131" spans="2:6" ht="11.15" customHeight="1" x14ac:dyDescent="0.2">
      <c r="B131" s="974"/>
      <c r="C131" s="975"/>
      <c r="D131" s="975"/>
      <c r="E131" s="975"/>
      <c r="F131" s="976"/>
    </row>
    <row r="132" spans="2:6" ht="11.15" customHeight="1" x14ac:dyDescent="0.2">
      <c r="B132" s="974"/>
      <c r="C132" s="975"/>
      <c r="D132" s="975"/>
      <c r="E132" s="975"/>
      <c r="F132" s="976"/>
    </row>
    <row r="133" spans="2:6" ht="11.15" customHeight="1" x14ac:dyDescent="0.2">
      <c r="B133" s="974"/>
      <c r="C133" s="975"/>
      <c r="D133" s="975"/>
      <c r="E133" s="975"/>
      <c r="F133" s="976"/>
    </row>
    <row r="134" spans="2:6" ht="11.15" customHeight="1" x14ac:dyDescent="0.2">
      <c r="B134" s="974"/>
      <c r="C134" s="975"/>
      <c r="D134" s="975"/>
      <c r="E134" s="975"/>
      <c r="F134" s="976"/>
    </row>
    <row r="135" spans="2:6" ht="11.15" customHeight="1" x14ac:dyDescent="0.2">
      <c r="B135" s="974"/>
      <c r="C135" s="975"/>
      <c r="D135" s="975"/>
      <c r="E135" s="975"/>
      <c r="F135" s="976"/>
    </row>
    <row r="136" spans="2:6" ht="11.15" customHeight="1" x14ac:dyDescent="0.2">
      <c r="B136" s="974"/>
      <c r="C136" s="975"/>
      <c r="D136" s="975"/>
      <c r="E136" s="975"/>
      <c r="F136" s="976"/>
    </row>
    <row r="137" spans="2:6" ht="11.15" customHeight="1" x14ac:dyDescent="0.2">
      <c r="B137" s="977"/>
      <c r="C137" s="978"/>
      <c r="D137" s="978"/>
      <c r="E137" s="978"/>
      <c r="F137" s="979"/>
    </row>
    <row r="139" spans="2:6" ht="16.5" customHeight="1" x14ac:dyDescent="0.2">
      <c r="B139" s="96" t="s">
        <v>214</v>
      </c>
      <c r="F139" s="108">
        <f>$E$6</f>
        <v>0</v>
      </c>
    </row>
    <row r="140" spans="2:6" ht="30" customHeight="1" x14ac:dyDescent="0.2">
      <c r="B140" s="97" t="s">
        <v>84</v>
      </c>
      <c r="C140" s="962" t="s">
        <v>176</v>
      </c>
      <c r="D140" s="963"/>
      <c r="E140" s="964"/>
      <c r="F140" s="273" t="s">
        <v>104</v>
      </c>
    </row>
    <row r="141" spans="2:6" ht="39.9" customHeight="1" x14ac:dyDescent="0.2">
      <c r="B141" s="274">
        <f>'補助事業概要説明書(別添１)１～２'!D60</f>
        <v>0</v>
      </c>
      <c r="C141" s="965" t="str">
        <f>'補助事業概要説明書(別添１)１～２'!L62&amp;'補助事業概要説明書(別添１)１～２'!O62</f>
        <v/>
      </c>
      <c r="D141" s="966"/>
      <c r="E141" s="967"/>
      <c r="F141" s="274">
        <f>'補助事業概要説明書(別添１)１～２'!D61</f>
        <v>0</v>
      </c>
    </row>
    <row r="142" spans="2:6" ht="8.25" customHeight="1" x14ac:dyDescent="0.2"/>
    <row r="143" spans="2:6" ht="16.5" customHeight="1" x14ac:dyDescent="0.2">
      <c r="B143" s="96" t="s">
        <v>110</v>
      </c>
      <c r="E143" s="98"/>
    </row>
    <row r="144" spans="2:6" ht="16.5" customHeight="1" x14ac:dyDescent="0.2">
      <c r="B144" s="961" t="s">
        <v>106</v>
      </c>
      <c r="C144" s="961"/>
      <c r="D144" s="961"/>
      <c r="E144" s="961"/>
      <c r="F144" s="961"/>
    </row>
    <row r="145" spans="2:8" x14ac:dyDescent="0.2">
      <c r="B145" s="276" t="b">
        <v>1</v>
      </c>
      <c r="C145" s="99"/>
    </row>
    <row r="146" spans="2:8" x14ac:dyDescent="0.2">
      <c r="B146" s="277" t="b">
        <v>1</v>
      </c>
    </row>
    <row r="147" spans="2:8" ht="16.5" customHeight="1" x14ac:dyDescent="0.2">
      <c r="B147" s="96" t="s">
        <v>185</v>
      </c>
      <c r="E147" s="98"/>
    </row>
    <row r="148" spans="2:8" ht="16.5" customHeight="1" x14ac:dyDescent="0.2">
      <c r="B148" s="961" t="s">
        <v>184</v>
      </c>
      <c r="C148" s="961"/>
      <c r="D148" s="961"/>
      <c r="E148" s="961"/>
      <c r="F148" s="961"/>
      <c r="H148" s="489" t="s">
        <v>534</v>
      </c>
    </row>
    <row r="149" spans="2:8" x14ac:dyDescent="0.2">
      <c r="B149" s="276" t="b">
        <v>1</v>
      </c>
      <c r="C149" s="99"/>
    </row>
    <row r="150" spans="2:8" x14ac:dyDescent="0.2">
      <c r="B150" s="277" t="b">
        <v>1</v>
      </c>
    </row>
    <row r="151" spans="2:8" ht="16.5" customHeight="1" x14ac:dyDescent="0.2">
      <c r="B151" s="96" t="s">
        <v>456</v>
      </c>
      <c r="C151" s="99" t="s">
        <v>457</v>
      </c>
      <c r="H151" s="489" t="s">
        <v>535</v>
      </c>
    </row>
    <row r="152" spans="2:8" ht="11.15" customHeight="1" x14ac:dyDescent="0.2">
      <c r="B152" s="971"/>
      <c r="C152" s="972"/>
      <c r="D152" s="972"/>
      <c r="E152" s="972"/>
      <c r="F152" s="973"/>
    </row>
    <row r="153" spans="2:8" ht="11.15" customHeight="1" x14ac:dyDescent="0.2">
      <c r="B153" s="974"/>
      <c r="C153" s="975"/>
      <c r="D153" s="975"/>
      <c r="E153" s="975"/>
      <c r="F153" s="976"/>
    </row>
    <row r="154" spans="2:8" ht="11.15" customHeight="1" x14ac:dyDescent="0.2">
      <c r="B154" s="974"/>
      <c r="C154" s="975"/>
      <c r="D154" s="975"/>
      <c r="E154" s="975"/>
      <c r="F154" s="976"/>
    </row>
    <row r="155" spans="2:8" ht="11.15" customHeight="1" x14ac:dyDescent="0.2">
      <c r="B155" s="974"/>
      <c r="C155" s="975"/>
      <c r="D155" s="975"/>
      <c r="E155" s="975"/>
      <c r="F155" s="976"/>
    </row>
    <row r="156" spans="2:8" ht="11.15" customHeight="1" x14ac:dyDescent="0.2">
      <c r="B156" s="974"/>
      <c r="C156" s="975"/>
      <c r="D156" s="975"/>
      <c r="E156" s="975"/>
      <c r="F156" s="976"/>
    </row>
    <row r="157" spans="2:8" ht="11.15" customHeight="1" x14ac:dyDescent="0.2">
      <c r="B157" s="974"/>
      <c r="C157" s="975"/>
      <c r="D157" s="975"/>
      <c r="E157" s="975"/>
      <c r="F157" s="976"/>
    </row>
    <row r="158" spans="2:8" ht="11.15" customHeight="1" x14ac:dyDescent="0.2">
      <c r="B158" s="974"/>
      <c r="C158" s="975"/>
      <c r="D158" s="975"/>
      <c r="E158" s="975"/>
      <c r="F158" s="976"/>
    </row>
    <row r="159" spans="2:8" ht="11.15" customHeight="1" x14ac:dyDescent="0.2">
      <c r="B159" s="974"/>
      <c r="C159" s="975"/>
      <c r="D159" s="975"/>
      <c r="E159" s="975"/>
      <c r="F159" s="976"/>
    </row>
    <row r="160" spans="2:8" ht="11.15" customHeight="1" x14ac:dyDescent="0.2">
      <c r="B160" s="974"/>
      <c r="C160" s="975"/>
      <c r="D160" s="975"/>
      <c r="E160" s="975"/>
      <c r="F160" s="976"/>
    </row>
    <row r="161" spans="2:6" ht="11.15" customHeight="1" x14ac:dyDescent="0.2">
      <c r="B161" s="974"/>
      <c r="C161" s="975"/>
      <c r="D161" s="975"/>
      <c r="E161" s="975"/>
      <c r="F161" s="976"/>
    </row>
    <row r="162" spans="2:6" ht="11.15" customHeight="1" x14ac:dyDescent="0.2">
      <c r="B162" s="974"/>
      <c r="C162" s="975"/>
      <c r="D162" s="975"/>
      <c r="E162" s="975"/>
      <c r="F162" s="976"/>
    </row>
    <row r="163" spans="2:6" ht="11.15" customHeight="1" x14ac:dyDescent="0.2">
      <c r="B163" s="974"/>
      <c r="C163" s="975"/>
      <c r="D163" s="975"/>
      <c r="E163" s="975"/>
      <c r="F163" s="976"/>
    </row>
    <row r="164" spans="2:6" ht="11.15" customHeight="1" x14ac:dyDescent="0.2">
      <c r="B164" s="974"/>
      <c r="C164" s="975"/>
      <c r="D164" s="975"/>
      <c r="E164" s="975"/>
      <c r="F164" s="976"/>
    </row>
    <row r="165" spans="2:6" ht="11.15" customHeight="1" x14ac:dyDescent="0.2">
      <c r="B165" s="974"/>
      <c r="C165" s="975"/>
      <c r="D165" s="975"/>
      <c r="E165" s="975"/>
      <c r="F165" s="976"/>
    </row>
    <row r="166" spans="2:6" ht="11.15" customHeight="1" x14ac:dyDescent="0.2">
      <c r="B166" s="974"/>
      <c r="C166" s="975"/>
      <c r="D166" s="975"/>
      <c r="E166" s="975"/>
      <c r="F166" s="976"/>
    </row>
    <row r="167" spans="2:6" ht="11.15" customHeight="1" x14ac:dyDescent="0.2">
      <c r="B167" s="974"/>
      <c r="C167" s="975"/>
      <c r="D167" s="975"/>
      <c r="E167" s="975"/>
      <c r="F167" s="976"/>
    </row>
    <row r="168" spans="2:6" ht="11.15" customHeight="1" x14ac:dyDescent="0.2">
      <c r="B168" s="974"/>
      <c r="C168" s="975"/>
      <c r="D168" s="975"/>
      <c r="E168" s="975"/>
      <c r="F168" s="976"/>
    </row>
    <row r="169" spans="2:6" ht="11.15" customHeight="1" x14ac:dyDescent="0.2">
      <c r="B169" s="974"/>
      <c r="C169" s="975"/>
      <c r="D169" s="975"/>
      <c r="E169" s="975"/>
      <c r="F169" s="976"/>
    </row>
    <row r="170" spans="2:6" ht="11.15" customHeight="1" x14ac:dyDescent="0.2">
      <c r="B170" s="974"/>
      <c r="C170" s="975"/>
      <c r="D170" s="975"/>
      <c r="E170" s="975"/>
      <c r="F170" s="976"/>
    </row>
    <row r="171" spans="2:6" ht="11.15" customHeight="1" x14ac:dyDescent="0.2">
      <c r="B171" s="974"/>
      <c r="C171" s="975"/>
      <c r="D171" s="975"/>
      <c r="E171" s="975"/>
      <c r="F171" s="976"/>
    </row>
    <row r="172" spans="2:6" ht="11.15" customHeight="1" x14ac:dyDescent="0.2">
      <c r="B172" s="974"/>
      <c r="C172" s="975"/>
      <c r="D172" s="975"/>
      <c r="E172" s="975"/>
      <c r="F172" s="976"/>
    </row>
    <row r="173" spans="2:6" ht="11.15" customHeight="1" x14ac:dyDescent="0.2">
      <c r="B173" s="974"/>
      <c r="C173" s="975"/>
      <c r="D173" s="975"/>
      <c r="E173" s="975"/>
      <c r="F173" s="976"/>
    </row>
    <row r="174" spans="2:6" ht="11.15" customHeight="1" x14ac:dyDescent="0.2">
      <c r="B174" s="974"/>
      <c r="C174" s="975"/>
      <c r="D174" s="975"/>
      <c r="E174" s="975"/>
      <c r="F174" s="976"/>
    </row>
    <row r="175" spans="2:6" ht="11.15" customHeight="1" x14ac:dyDescent="0.2">
      <c r="B175" s="974"/>
      <c r="C175" s="975"/>
      <c r="D175" s="975"/>
      <c r="E175" s="975"/>
      <c r="F175" s="976"/>
    </row>
    <row r="176" spans="2:6" ht="11.15" customHeight="1" x14ac:dyDescent="0.2">
      <c r="B176" s="974"/>
      <c r="C176" s="975"/>
      <c r="D176" s="975"/>
      <c r="E176" s="975"/>
      <c r="F176" s="976"/>
    </row>
    <row r="177" spans="2:8" ht="11.15" customHeight="1" x14ac:dyDescent="0.2">
      <c r="B177" s="974"/>
      <c r="C177" s="975"/>
      <c r="D177" s="975"/>
      <c r="E177" s="975"/>
      <c r="F177" s="976"/>
    </row>
    <row r="178" spans="2:8" ht="11.15" customHeight="1" x14ac:dyDescent="0.2">
      <c r="B178" s="974"/>
      <c r="C178" s="975"/>
      <c r="D178" s="975"/>
      <c r="E178" s="975"/>
      <c r="F178" s="976"/>
    </row>
    <row r="179" spans="2:8" ht="11.15" customHeight="1" x14ac:dyDescent="0.2">
      <c r="B179" s="974"/>
      <c r="C179" s="975"/>
      <c r="D179" s="975"/>
      <c r="E179" s="975"/>
      <c r="F179" s="976"/>
    </row>
    <row r="180" spans="2:8" ht="11.15" customHeight="1" x14ac:dyDescent="0.2">
      <c r="B180" s="974"/>
      <c r="C180" s="975"/>
      <c r="D180" s="975"/>
      <c r="E180" s="975"/>
      <c r="F180" s="976"/>
    </row>
    <row r="181" spans="2:8" ht="11.15" customHeight="1" x14ac:dyDescent="0.2">
      <c r="B181" s="977"/>
      <c r="C181" s="978"/>
      <c r="D181" s="978"/>
      <c r="E181" s="978"/>
      <c r="F181" s="979"/>
    </row>
    <row r="183" spans="2:8" ht="16.5" customHeight="1" x14ac:dyDescent="0.2">
      <c r="B183" s="96" t="s">
        <v>215</v>
      </c>
      <c r="F183" s="108">
        <f>$E$6</f>
        <v>0</v>
      </c>
    </row>
    <row r="184" spans="2:8" ht="30" customHeight="1" x14ac:dyDescent="0.2">
      <c r="B184" s="97" t="s">
        <v>84</v>
      </c>
      <c r="C184" s="962" t="s">
        <v>176</v>
      </c>
      <c r="D184" s="963"/>
      <c r="E184" s="964"/>
      <c r="F184" s="273" t="s">
        <v>104</v>
      </c>
    </row>
    <row r="185" spans="2:8" ht="39.9" customHeight="1" x14ac:dyDescent="0.2">
      <c r="B185" s="274">
        <f>'補助事業概要説明書(別添１)１～２'!D63</f>
        <v>0</v>
      </c>
      <c r="C185" s="965" t="str">
        <f>'補助事業概要説明書(別添１)１～２'!L65&amp;'補助事業概要説明書(別添１)１～２'!O65</f>
        <v/>
      </c>
      <c r="D185" s="966"/>
      <c r="E185" s="967"/>
      <c r="F185" s="274">
        <f>'補助事業概要説明書(別添１)１～２'!D64</f>
        <v>0</v>
      </c>
    </row>
    <row r="186" spans="2:8" ht="8.25" customHeight="1" x14ac:dyDescent="0.2"/>
    <row r="187" spans="2:8" ht="16.5" customHeight="1" x14ac:dyDescent="0.2">
      <c r="B187" s="96" t="s">
        <v>110</v>
      </c>
      <c r="E187" s="98"/>
    </row>
    <row r="188" spans="2:8" ht="16.5" customHeight="1" x14ac:dyDescent="0.2">
      <c r="B188" s="961" t="s">
        <v>106</v>
      </c>
      <c r="C188" s="961"/>
      <c r="D188" s="961"/>
      <c r="E188" s="961"/>
      <c r="F188" s="961"/>
    </row>
    <row r="189" spans="2:8" x14ac:dyDescent="0.2">
      <c r="B189" s="276" t="b">
        <v>1</v>
      </c>
      <c r="C189" s="99"/>
    </row>
    <row r="190" spans="2:8" x14ac:dyDescent="0.2">
      <c r="B190" s="277" t="b">
        <v>1</v>
      </c>
    </row>
    <row r="191" spans="2:8" ht="16.5" customHeight="1" x14ac:dyDescent="0.2">
      <c r="B191" s="96" t="s">
        <v>185</v>
      </c>
      <c r="E191" s="98"/>
    </row>
    <row r="192" spans="2:8" ht="16.5" customHeight="1" x14ac:dyDescent="0.2">
      <c r="B192" s="961" t="s">
        <v>184</v>
      </c>
      <c r="C192" s="961"/>
      <c r="D192" s="961"/>
      <c r="E192" s="961"/>
      <c r="F192" s="961"/>
      <c r="H192" s="489" t="s">
        <v>534</v>
      </c>
    </row>
    <row r="193" spans="2:8" x14ac:dyDescent="0.2">
      <c r="B193" s="276" t="b">
        <v>1</v>
      </c>
      <c r="C193" s="99"/>
    </row>
    <row r="194" spans="2:8" x14ac:dyDescent="0.2">
      <c r="B194" s="277" t="b">
        <v>1</v>
      </c>
    </row>
    <row r="195" spans="2:8" ht="16.5" customHeight="1" x14ac:dyDescent="0.2">
      <c r="B195" s="96" t="s">
        <v>456</v>
      </c>
      <c r="C195" s="99" t="s">
        <v>457</v>
      </c>
      <c r="H195" s="489" t="s">
        <v>535</v>
      </c>
    </row>
    <row r="196" spans="2:8" ht="11.15" customHeight="1" x14ac:dyDescent="0.2">
      <c r="B196" s="971"/>
      <c r="C196" s="972"/>
      <c r="D196" s="972"/>
      <c r="E196" s="972"/>
      <c r="F196" s="973"/>
    </row>
    <row r="197" spans="2:8" ht="11.15" customHeight="1" x14ac:dyDescent="0.2">
      <c r="B197" s="974"/>
      <c r="C197" s="975"/>
      <c r="D197" s="975"/>
      <c r="E197" s="975"/>
      <c r="F197" s="976"/>
    </row>
    <row r="198" spans="2:8" ht="11.15" customHeight="1" x14ac:dyDescent="0.2">
      <c r="B198" s="974"/>
      <c r="C198" s="975"/>
      <c r="D198" s="975"/>
      <c r="E198" s="975"/>
      <c r="F198" s="976"/>
    </row>
    <row r="199" spans="2:8" ht="11.15" customHeight="1" x14ac:dyDescent="0.2">
      <c r="B199" s="974"/>
      <c r="C199" s="975"/>
      <c r="D199" s="975"/>
      <c r="E199" s="975"/>
      <c r="F199" s="976"/>
    </row>
    <row r="200" spans="2:8" ht="11.15" customHeight="1" x14ac:dyDescent="0.2">
      <c r="B200" s="974"/>
      <c r="C200" s="975"/>
      <c r="D200" s="975"/>
      <c r="E200" s="975"/>
      <c r="F200" s="976"/>
    </row>
    <row r="201" spans="2:8" ht="11.15" customHeight="1" x14ac:dyDescent="0.2">
      <c r="B201" s="974"/>
      <c r="C201" s="975"/>
      <c r="D201" s="975"/>
      <c r="E201" s="975"/>
      <c r="F201" s="976"/>
    </row>
    <row r="202" spans="2:8" ht="11.15" customHeight="1" x14ac:dyDescent="0.2">
      <c r="B202" s="974"/>
      <c r="C202" s="975"/>
      <c r="D202" s="975"/>
      <c r="E202" s="975"/>
      <c r="F202" s="976"/>
    </row>
    <row r="203" spans="2:8" ht="11.15" customHeight="1" x14ac:dyDescent="0.2">
      <c r="B203" s="974"/>
      <c r="C203" s="975"/>
      <c r="D203" s="975"/>
      <c r="E203" s="975"/>
      <c r="F203" s="976"/>
    </row>
    <row r="204" spans="2:8" ht="11.15" customHeight="1" x14ac:dyDescent="0.2">
      <c r="B204" s="974"/>
      <c r="C204" s="975"/>
      <c r="D204" s="975"/>
      <c r="E204" s="975"/>
      <c r="F204" s="976"/>
    </row>
    <row r="205" spans="2:8" ht="11.15" customHeight="1" x14ac:dyDescent="0.2">
      <c r="B205" s="974"/>
      <c r="C205" s="975"/>
      <c r="D205" s="975"/>
      <c r="E205" s="975"/>
      <c r="F205" s="976"/>
    </row>
    <row r="206" spans="2:8" ht="11.15" customHeight="1" x14ac:dyDescent="0.2">
      <c r="B206" s="974"/>
      <c r="C206" s="975"/>
      <c r="D206" s="975"/>
      <c r="E206" s="975"/>
      <c r="F206" s="976"/>
    </row>
    <row r="207" spans="2:8" ht="11.15" customHeight="1" x14ac:dyDescent="0.2">
      <c r="B207" s="974"/>
      <c r="C207" s="975"/>
      <c r="D207" s="975"/>
      <c r="E207" s="975"/>
      <c r="F207" s="976"/>
    </row>
    <row r="208" spans="2:8" ht="11.15" customHeight="1" x14ac:dyDescent="0.2">
      <c r="B208" s="974"/>
      <c r="C208" s="975"/>
      <c r="D208" s="975"/>
      <c r="E208" s="975"/>
      <c r="F208" s="976"/>
    </row>
    <row r="209" spans="2:6" ht="11.15" customHeight="1" x14ac:dyDescent="0.2">
      <c r="B209" s="974"/>
      <c r="C209" s="975"/>
      <c r="D209" s="975"/>
      <c r="E209" s="975"/>
      <c r="F209" s="976"/>
    </row>
    <row r="210" spans="2:6" ht="11.15" customHeight="1" x14ac:dyDescent="0.2">
      <c r="B210" s="974"/>
      <c r="C210" s="975"/>
      <c r="D210" s="975"/>
      <c r="E210" s="975"/>
      <c r="F210" s="976"/>
    </row>
    <row r="211" spans="2:6" ht="11.15" customHeight="1" x14ac:dyDescent="0.2">
      <c r="B211" s="974"/>
      <c r="C211" s="975"/>
      <c r="D211" s="975"/>
      <c r="E211" s="975"/>
      <c r="F211" s="976"/>
    </row>
    <row r="212" spans="2:6" ht="11.15" customHeight="1" x14ac:dyDescent="0.2">
      <c r="B212" s="974"/>
      <c r="C212" s="975"/>
      <c r="D212" s="975"/>
      <c r="E212" s="975"/>
      <c r="F212" s="976"/>
    </row>
    <row r="213" spans="2:6" ht="11.15" customHeight="1" x14ac:dyDescent="0.2">
      <c r="B213" s="974"/>
      <c r="C213" s="975"/>
      <c r="D213" s="975"/>
      <c r="E213" s="975"/>
      <c r="F213" s="976"/>
    </row>
    <row r="214" spans="2:6" ht="11.15" customHeight="1" x14ac:dyDescent="0.2">
      <c r="B214" s="974"/>
      <c r="C214" s="975"/>
      <c r="D214" s="975"/>
      <c r="E214" s="975"/>
      <c r="F214" s="976"/>
    </row>
    <row r="215" spans="2:6" ht="11.15" customHeight="1" x14ac:dyDescent="0.2">
      <c r="B215" s="974"/>
      <c r="C215" s="975"/>
      <c r="D215" s="975"/>
      <c r="E215" s="975"/>
      <c r="F215" s="976"/>
    </row>
    <row r="216" spans="2:6" ht="11.15" customHeight="1" x14ac:dyDescent="0.2">
      <c r="B216" s="974"/>
      <c r="C216" s="975"/>
      <c r="D216" s="975"/>
      <c r="E216" s="975"/>
      <c r="F216" s="976"/>
    </row>
    <row r="217" spans="2:6" ht="11.15" customHeight="1" x14ac:dyDescent="0.2">
      <c r="B217" s="974"/>
      <c r="C217" s="975"/>
      <c r="D217" s="975"/>
      <c r="E217" s="975"/>
      <c r="F217" s="976"/>
    </row>
    <row r="218" spans="2:6" ht="11.15" customHeight="1" x14ac:dyDescent="0.2">
      <c r="B218" s="974"/>
      <c r="C218" s="975"/>
      <c r="D218" s="975"/>
      <c r="E218" s="975"/>
      <c r="F218" s="976"/>
    </row>
    <row r="219" spans="2:6" ht="11.15" customHeight="1" x14ac:dyDescent="0.2">
      <c r="B219" s="974"/>
      <c r="C219" s="975"/>
      <c r="D219" s="975"/>
      <c r="E219" s="975"/>
      <c r="F219" s="976"/>
    </row>
    <row r="220" spans="2:6" ht="11.15" customHeight="1" x14ac:dyDescent="0.2">
      <c r="B220" s="974"/>
      <c r="C220" s="975"/>
      <c r="D220" s="975"/>
      <c r="E220" s="975"/>
      <c r="F220" s="976"/>
    </row>
    <row r="221" spans="2:6" ht="11.15" customHeight="1" x14ac:dyDescent="0.2">
      <c r="B221" s="974"/>
      <c r="C221" s="975"/>
      <c r="D221" s="975"/>
      <c r="E221" s="975"/>
      <c r="F221" s="976"/>
    </row>
    <row r="222" spans="2:6" ht="11.15" customHeight="1" x14ac:dyDescent="0.2">
      <c r="B222" s="974"/>
      <c r="C222" s="975"/>
      <c r="D222" s="975"/>
      <c r="E222" s="975"/>
      <c r="F222" s="976"/>
    </row>
    <row r="223" spans="2:6" ht="11.15" customHeight="1" x14ac:dyDescent="0.2">
      <c r="B223" s="974"/>
      <c r="C223" s="975"/>
      <c r="D223" s="975"/>
      <c r="E223" s="975"/>
      <c r="F223" s="976"/>
    </row>
    <row r="224" spans="2:6" ht="11.15" customHeight="1" x14ac:dyDescent="0.2">
      <c r="B224" s="974"/>
      <c r="C224" s="975"/>
      <c r="D224" s="975"/>
      <c r="E224" s="975"/>
      <c r="F224" s="976"/>
    </row>
    <row r="225" spans="2:8" ht="11.15" customHeight="1" x14ac:dyDescent="0.2">
      <c r="B225" s="977"/>
      <c r="C225" s="978"/>
      <c r="D225" s="978"/>
      <c r="E225" s="978"/>
      <c r="F225" s="979"/>
    </row>
    <row r="227" spans="2:8" ht="16.5" customHeight="1" x14ac:dyDescent="0.2">
      <c r="B227" s="96" t="s">
        <v>216</v>
      </c>
      <c r="F227" s="108">
        <f>$E$6</f>
        <v>0</v>
      </c>
    </row>
    <row r="228" spans="2:8" ht="30" customHeight="1" x14ac:dyDescent="0.2">
      <c r="B228" s="97" t="s">
        <v>84</v>
      </c>
      <c r="C228" s="962" t="s">
        <v>176</v>
      </c>
      <c r="D228" s="963"/>
      <c r="E228" s="964"/>
      <c r="F228" s="273" t="s">
        <v>104</v>
      </c>
    </row>
    <row r="229" spans="2:8" ht="39.9" customHeight="1" x14ac:dyDescent="0.2">
      <c r="B229" s="274">
        <f>'補助事業概要説明書(別添１)１～２'!D66</f>
        <v>0</v>
      </c>
      <c r="C229" s="965" t="str">
        <f>'補助事業概要説明書(別添１)１～２'!L68&amp;'補助事業概要説明書(別添１)１～２'!O68</f>
        <v/>
      </c>
      <c r="D229" s="966"/>
      <c r="E229" s="967"/>
      <c r="F229" s="274">
        <f>'補助事業概要説明書(別添１)１～２'!D67</f>
        <v>0</v>
      </c>
    </row>
    <row r="230" spans="2:8" ht="8.25" customHeight="1" x14ac:dyDescent="0.2"/>
    <row r="231" spans="2:8" ht="16.5" customHeight="1" x14ac:dyDescent="0.2">
      <c r="B231" s="96" t="s">
        <v>110</v>
      </c>
      <c r="E231" s="98"/>
    </row>
    <row r="232" spans="2:8" ht="16.5" customHeight="1" x14ac:dyDescent="0.2">
      <c r="B232" s="961" t="s">
        <v>106</v>
      </c>
      <c r="C232" s="961"/>
      <c r="D232" s="961"/>
      <c r="E232" s="961"/>
      <c r="F232" s="961"/>
    </row>
    <row r="233" spans="2:8" x14ac:dyDescent="0.2">
      <c r="B233" s="276" t="b">
        <v>1</v>
      </c>
      <c r="C233" s="99"/>
    </row>
    <row r="234" spans="2:8" x14ac:dyDescent="0.2">
      <c r="B234" s="277" t="b">
        <v>1</v>
      </c>
    </row>
    <row r="235" spans="2:8" ht="16.5" customHeight="1" x14ac:dyDescent="0.2">
      <c r="B235" s="96" t="s">
        <v>185</v>
      </c>
      <c r="E235" s="98"/>
    </row>
    <row r="236" spans="2:8" ht="16.5" customHeight="1" x14ac:dyDescent="0.2">
      <c r="B236" s="961" t="s">
        <v>184</v>
      </c>
      <c r="C236" s="961"/>
      <c r="D236" s="961"/>
      <c r="E236" s="961"/>
      <c r="F236" s="961"/>
      <c r="H236" s="489" t="s">
        <v>534</v>
      </c>
    </row>
    <row r="237" spans="2:8" x14ac:dyDescent="0.2">
      <c r="B237" s="276" t="b">
        <v>1</v>
      </c>
      <c r="C237" s="99"/>
    </row>
    <row r="238" spans="2:8" x14ac:dyDescent="0.2">
      <c r="B238" s="277" t="b">
        <v>1</v>
      </c>
    </row>
    <row r="239" spans="2:8" ht="16.5" customHeight="1" x14ac:dyDescent="0.2">
      <c r="B239" s="96" t="s">
        <v>456</v>
      </c>
      <c r="C239" s="99" t="s">
        <v>457</v>
      </c>
      <c r="H239" s="489" t="s">
        <v>535</v>
      </c>
    </row>
    <row r="240" spans="2:8" ht="11.15" customHeight="1" x14ac:dyDescent="0.2">
      <c r="B240" s="971"/>
      <c r="C240" s="972"/>
      <c r="D240" s="972"/>
      <c r="E240" s="972"/>
      <c r="F240" s="973"/>
    </row>
    <row r="241" spans="2:6" ht="11.15" customHeight="1" x14ac:dyDescent="0.2">
      <c r="B241" s="974"/>
      <c r="C241" s="975"/>
      <c r="D241" s="975"/>
      <c r="E241" s="975"/>
      <c r="F241" s="976"/>
    </row>
    <row r="242" spans="2:6" ht="11.15" customHeight="1" x14ac:dyDescent="0.2">
      <c r="B242" s="974"/>
      <c r="C242" s="975"/>
      <c r="D242" s="975"/>
      <c r="E242" s="975"/>
      <c r="F242" s="976"/>
    </row>
    <row r="243" spans="2:6" ht="11.15" customHeight="1" x14ac:dyDescent="0.2">
      <c r="B243" s="974"/>
      <c r="C243" s="975"/>
      <c r="D243" s="975"/>
      <c r="E243" s="975"/>
      <c r="F243" s="976"/>
    </row>
    <row r="244" spans="2:6" ht="11.15" customHeight="1" x14ac:dyDescent="0.2">
      <c r="B244" s="974"/>
      <c r="C244" s="975"/>
      <c r="D244" s="975"/>
      <c r="E244" s="975"/>
      <c r="F244" s="976"/>
    </row>
    <row r="245" spans="2:6" ht="11.15" customHeight="1" x14ac:dyDescent="0.2">
      <c r="B245" s="974"/>
      <c r="C245" s="975"/>
      <c r="D245" s="975"/>
      <c r="E245" s="975"/>
      <c r="F245" s="976"/>
    </row>
    <row r="246" spans="2:6" ht="11.15" customHeight="1" x14ac:dyDescent="0.2">
      <c r="B246" s="974"/>
      <c r="C246" s="975"/>
      <c r="D246" s="975"/>
      <c r="E246" s="975"/>
      <c r="F246" s="976"/>
    </row>
    <row r="247" spans="2:6" ht="11.15" customHeight="1" x14ac:dyDescent="0.2">
      <c r="B247" s="974"/>
      <c r="C247" s="975"/>
      <c r="D247" s="975"/>
      <c r="E247" s="975"/>
      <c r="F247" s="976"/>
    </row>
    <row r="248" spans="2:6" ht="11.15" customHeight="1" x14ac:dyDescent="0.2">
      <c r="B248" s="974"/>
      <c r="C248" s="975"/>
      <c r="D248" s="975"/>
      <c r="E248" s="975"/>
      <c r="F248" s="976"/>
    </row>
    <row r="249" spans="2:6" ht="11.15" customHeight="1" x14ac:dyDescent="0.2">
      <c r="B249" s="974"/>
      <c r="C249" s="975"/>
      <c r="D249" s="975"/>
      <c r="E249" s="975"/>
      <c r="F249" s="976"/>
    </row>
    <row r="250" spans="2:6" ht="11.15" customHeight="1" x14ac:dyDescent="0.2">
      <c r="B250" s="974"/>
      <c r="C250" s="975"/>
      <c r="D250" s="975"/>
      <c r="E250" s="975"/>
      <c r="F250" s="976"/>
    </row>
    <row r="251" spans="2:6" ht="11.15" customHeight="1" x14ac:dyDescent="0.2">
      <c r="B251" s="974"/>
      <c r="C251" s="975"/>
      <c r="D251" s="975"/>
      <c r="E251" s="975"/>
      <c r="F251" s="976"/>
    </row>
    <row r="252" spans="2:6" ht="11.15" customHeight="1" x14ac:dyDescent="0.2">
      <c r="B252" s="974"/>
      <c r="C252" s="975"/>
      <c r="D252" s="975"/>
      <c r="E252" s="975"/>
      <c r="F252" s="976"/>
    </row>
    <row r="253" spans="2:6" ht="11.15" customHeight="1" x14ac:dyDescent="0.2">
      <c r="B253" s="974"/>
      <c r="C253" s="975"/>
      <c r="D253" s="975"/>
      <c r="E253" s="975"/>
      <c r="F253" s="976"/>
    </row>
    <row r="254" spans="2:6" ht="11.15" customHeight="1" x14ac:dyDescent="0.2">
      <c r="B254" s="974"/>
      <c r="C254" s="975"/>
      <c r="D254" s="975"/>
      <c r="E254" s="975"/>
      <c r="F254" s="976"/>
    </row>
    <row r="255" spans="2:6" ht="11.15" customHeight="1" x14ac:dyDescent="0.2">
      <c r="B255" s="974"/>
      <c r="C255" s="975"/>
      <c r="D255" s="975"/>
      <c r="E255" s="975"/>
      <c r="F255" s="976"/>
    </row>
    <row r="256" spans="2:6" ht="11.15" customHeight="1" x14ac:dyDescent="0.2">
      <c r="B256" s="974"/>
      <c r="C256" s="975"/>
      <c r="D256" s="975"/>
      <c r="E256" s="975"/>
      <c r="F256" s="976"/>
    </row>
    <row r="257" spans="2:6" ht="11.15" customHeight="1" x14ac:dyDescent="0.2">
      <c r="B257" s="974"/>
      <c r="C257" s="975"/>
      <c r="D257" s="975"/>
      <c r="E257" s="975"/>
      <c r="F257" s="976"/>
    </row>
    <row r="258" spans="2:6" ht="11.15" customHeight="1" x14ac:dyDescent="0.2">
      <c r="B258" s="974"/>
      <c r="C258" s="975"/>
      <c r="D258" s="975"/>
      <c r="E258" s="975"/>
      <c r="F258" s="976"/>
    </row>
    <row r="259" spans="2:6" ht="11.15" customHeight="1" x14ac:dyDescent="0.2">
      <c r="B259" s="974"/>
      <c r="C259" s="975"/>
      <c r="D259" s="975"/>
      <c r="E259" s="975"/>
      <c r="F259" s="976"/>
    </row>
    <row r="260" spans="2:6" ht="11.15" customHeight="1" x14ac:dyDescent="0.2">
      <c r="B260" s="974"/>
      <c r="C260" s="975"/>
      <c r="D260" s="975"/>
      <c r="E260" s="975"/>
      <c r="F260" s="976"/>
    </row>
    <row r="261" spans="2:6" ht="11.15" customHeight="1" x14ac:dyDescent="0.2">
      <c r="B261" s="974"/>
      <c r="C261" s="975"/>
      <c r="D261" s="975"/>
      <c r="E261" s="975"/>
      <c r="F261" s="976"/>
    </row>
    <row r="262" spans="2:6" ht="11.15" customHeight="1" x14ac:dyDescent="0.2">
      <c r="B262" s="974"/>
      <c r="C262" s="975"/>
      <c r="D262" s="975"/>
      <c r="E262" s="975"/>
      <c r="F262" s="976"/>
    </row>
    <row r="263" spans="2:6" ht="11.15" customHeight="1" x14ac:dyDescent="0.2">
      <c r="B263" s="974"/>
      <c r="C263" s="975"/>
      <c r="D263" s="975"/>
      <c r="E263" s="975"/>
      <c r="F263" s="976"/>
    </row>
    <row r="264" spans="2:6" ht="11.15" customHeight="1" x14ac:dyDescent="0.2">
      <c r="B264" s="974"/>
      <c r="C264" s="975"/>
      <c r="D264" s="975"/>
      <c r="E264" s="975"/>
      <c r="F264" s="976"/>
    </row>
    <row r="265" spans="2:6" ht="11.15" customHeight="1" x14ac:dyDescent="0.2">
      <c r="B265" s="974"/>
      <c r="C265" s="975"/>
      <c r="D265" s="975"/>
      <c r="E265" s="975"/>
      <c r="F265" s="976"/>
    </row>
    <row r="266" spans="2:6" ht="11.15" customHeight="1" x14ac:dyDescent="0.2">
      <c r="B266" s="974"/>
      <c r="C266" s="975"/>
      <c r="D266" s="975"/>
      <c r="E266" s="975"/>
      <c r="F266" s="976"/>
    </row>
    <row r="267" spans="2:6" ht="11.15" customHeight="1" x14ac:dyDescent="0.2">
      <c r="B267" s="974"/>
      <c r="C267" s="975"/>
      <c r="D267" s="975"/>
      <c r="E267" s="975"/>
      <c r="F267" s="976"/>
    </row>
    <row r="268" spans="2:6" ht="11.15" customHeight="1" x14ac:dyDescent="0.2">
      <c r="B268" s="974"/>
      <c r="C268" s="975"/>
      <c r="D268" s="975"/>
      <c r="E268" s="975"/>
      <c r="F268" s="976"/>
    </row>
    <row r="269" spans="2:6" ht="11.15" customHeight="1" x14ac:dyDescent="0.2">
      <c r="B269" s="977"/>
      <c r="C269" s="978"/>
      <c r="D269" s="978"/>
      <c r="E269" s="978"/>
      <c r="F269" s="979"/>
    </row>
  </sheetData>
  <sheetProtection algorithmName="SHA-512" hashValue="MyIojXCXIgnMNtsj6nv9hauhn1zk9omRD4mVsxPRwB56H2Q8zxQXGa0evXrn/nCWzTn74zz/E/zbzLYJ6MwetA==" saltValue="vraqr4UfgYaZ2UcCsp+SGw==" spinCount="100000" sheet="1" insertColumns="0" insertRows="0" deleteColumns="0" deleteRows="0"/>
  <mergeCells count="32">
    <mergeCell ref="B64:F93"/>
    <mergeCell ref="B240:F269"/>
    <mergeCell ref="B232:F232"/>
    <mergeCell ref="B236:F236"/>
    <mergeCell ref="C228:E228"/>
    <mergeCell ref="C229:E229"/>
    <mergeCell ref="B196:F225"/>
    <mergeCell ref="B152:F181"/>
    <mergeCell ref="B148:F148"/>
    <mergeCell ref="C140:E140"/>
    <mergeCell ref="C141:E141"/>
    <mergeCell ref="B100:F100"/>
    <mergeCell ref="B104:F104"/>
    <mergeCell ref="B144:F144"/>
    <mergeCell ref="B108:F137"/>
    <mergeCell ref="B188:F188"/>
    <mergeCell ref="C52:E52"/>
    <mergeCell ref="B56:F56"/>
    <mergeCell ref="B60:F60"/>
    <mergeCell ref="C53:E53"/>
    <mergeCell ref="B20:F49"/>
    <mergeCell ref="E5:F5"/>
    <mergeCell ref="E6:F6"/>
    <mergeCell ref="B16:F16"/>
    <mergeCell ref="B12:F12"/>
    <mergeCell ref="C8:E8"/>
    <mergeCell ref="C9:E9"/>
    <mergeCell ref="B192:F192"/>
    <mergeCell ref="C184:E184"/>
    <mergeCell ref="C185:E185"/>
    <mergeCell ref="C96:E96"/>
    <mergeCell ref="C97:E97"/>
  </mergeCells>
  <phoneticPr fontId="1"/>
  <conditionalFormatting sqref="B9 F9">
    <cfRule type="cellIs" dxfId="24" priority="6" operator="equal">
      <formula>0</formula>
    </cfRule>
  </conditionalFormatting>
  <conditionalFormatting sqref="B13">
    <cfRule type="containsBlanks" dxfId="23" priority="65">
      <formula>LEN(TRIM(B13))=0</formula>
    </cfRule>
  </conditionalFormatting>
  <conditionalFormatting sqref="B17">
    <cfRule type="containsBlanks" dxfId="22" priority="126">
      <formula>LEN(TRIM(B17))=0</formula>
    </cfRule>
  </conditionalFormatting>
  <conditionalFormatting sqref="B53 F53">
    <cfRule type="cellIs" dxfId="21" priority="7" operator="equal">
      <formula>0</formula>
    </cfRule>
  </conditionalFormatting>
  <conditionalFormatting sqref="B57">
    <cfRule type="containsBlanks" dxfId="20" priority="76">
      <formula>LEN(TRIM(B57))=0</formula>
    </cfRule>
  </conditionalFormatting>
  <conditionalFormatting sqref="B61">
    <cfRule type="containsBlanks" dxfId="19" priority="64">
      <formula>LEN(TRIM(B61))=0</formula>
    </cfRule>
  </conditionalFormatting>
  <conditionalFormatting sqref="B97 F97">
    <cfRule type="cellIs" dxfId="18" priority="8" operator="equal">
      <formula>0</formula>
    </cfRule>
  </conditionalFormatting>
  <conditionalFormatting sqref="B101">
    <cfRule type="containsBlanks" dxfId="17" priority="17">
      <formula>LEN(TRIM(B101))=0</formula>
    </cfRule>
  </conditionalFormatting>
  <conditionalFormatting sqref="B105">
    <cfRule type="containsBlanks" dxfId="16" priority="15">
      <formula>LEN(TRIM(B105))=0</formula>
    </cfRule>
  </conditionalFormatting>
  <conditionalFormatting sqref="B141 F141">
    <cfRule type="cellIs" dxfId="15" priority="9" operator="equal">
      <formula>0</formula>
    </cfRule>
  </conditionalFormatting>
  <conditionalFormatting sqref="B145">
    <cfRule type="containsBlanks" dxfId="14" priority="23">
      <formula>LEN(TRIM(B145))=0</formula>
    </cfRule>
  </conditionalFormatting>
  <conditionalFormatting sqref="B149">
    <cfRule type="containsBlanks" dxfId="13" priority="21">
      <formula>LEN(TRIM(B149))=0</formula>
    </cfRule>
  </conditionalFormatting>
  <conditionalFormatting sqref="B185 F185">
    <cfRule type="cellIs" dxfId="12" priority="10" operator="equal">
      <formula>0</formula>
    </cfRule>
  </conditionalFormatting>
  <conditionalFormatting sqref="B189">
    <cfRule type="containsBlanks" dxfId="11" priority="29">
      <formula>LEN(TRIM(B189))=0</formula>
    </cfRule>
  </conditionalFormatting>
  <conditionalFormatting sqref="B193">
    <cfRule type="containsBlanks" dxfId="10" priority="27">
      <formula>LEN(TRIM(B193))=0</formula>
    </cfRule>
  </conditionalFormatting>
  <conditionalFormatting sqref="B229 F229">
    <cfRule type="cellIs" dxfId="9" priority="11" operator="equal">
      <formula>0</formula>
    </cfRule>
  </conditionalFormatting>
  <conditionalFormatting sqref="B233">
    <cfRule type="containsBlanks" dxfId="8" priority="35">
      <formula>LEN(TRIM(B233))=0</formula>
    </cfRule>
  </conditionalFormatting>
  <conditionalFormatting sqref="B237">
    <cfRule type="containsBlanks" dxfId="7" priority="33">
      <formula>LEN(TRIM(B237))=0</formula>
    </cfRule>
  </conditionalFormatting>
  <conditionalFormatting sqref="C9">
    <cfRule type="cellIs" dxfId="6" priority="60" operator="equal">
      <formula>""</formula>
    </cfRule>
  </conditionalFormatting>
  <conditionalFormatting sqref="C53">
    <cfRule type="cellIs" dxfId="5" priority="5" operator="equal">
      <formula>""</formula>
    </cfRule>
  </conditionalFormatting>
  <conditionalFormatting sqref="C97">
    <cfRule type="cellIs" dxfId="4" priority="4" operator="equal">
      <formula>""</formula>
    </cfRule>
  </conditionalFormatting>
  <conditionalFormatting sqref="C141">
    <cfRule type="cellIs" dxfId="3" priority="3" operator="equal">
      <formula>""</formula>
    </cfRule>
  </conditionalFormatting>
  <conditionalFormatting sqref="C185">
    <cfRule type="cellIs" dxfId="2" priority="2" operator="equal">
      <formula>""</formula>
    </cfRule>
  </conditionalFormatting>
  <conditionalFormatting sqref="C229">
    <cfRule type="cellIs" dxfId="1" priority="1" operator="equal">
      <formula>""</formula>
    </cfRule>
  </conditionalFormatting>
  <conditionalFormatting sqref="E6">
    <cfRule type="cellIs" dxfId="0" priority="135" operator="equal">
      <formula>0</formula>
    </cfRule>
  </conditionalFormatting>
  <dataValidations disablePrompts="1" count="1">
    <dataValidation type="list" allowBlank="1" showDropDown="1" showInputMessage="1" showErrorMessage="1" sqref="B17 B57 B13 B61 B233 B237 B189 B193 B145 B149 B101 B105" xr:uid="{A8C47887-74E8-40D8-B7B8-FCBBFCFACE38}">
      <formula1>"TRUE,FALSE"</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6" manualBreakCount="6">
    <brk id="49" min="1" max="5" man="1"/>
    <brk id="93" min="1" max="5" man="1"/>
    <brk id="137" min="1" max="5" man="1"/>
    <brk id="181" min="1" max="5" man="1"/>
    <brk id="225" min="1" max="5" man="1"/>
    <brk id="269"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6906" r:id="rId4" name="Check Box 42">
              <controlPr defaultSize="0" autoFill="0" autoLine="0" autoPict="0">
                <anchor moveWithCells="1">
                  <from>
                    <xdr:col>1</xdr:col>
                    <xdr:colOff>158750</xdr:colOff>
                    <xdr:row>56</xdr:row>
                    <xdr:rowOff>44450</xdr:rowOff>
                  </from>
                  <to>
                    <xdr:col>1</xdr:col>
                    <xdr:colOff>768350</xdr:colOff>
                    <xdr:row>57</xdr:row>
                    <xdr:rowOff>101600</xdr:rowOff>
                  </to>
                </anchor>
              </controlPr>
            </control>
          </mc:Choice>
        </mc:AlternateContent>
        <mc:AlternateContent xmlns:mc="http://schemas.openxmlformats.org/markup-compatibility/2006">
          <mc:Choice Requires="x14">
            <control shapeId="36907" r:id="rId5" name="Check Box 43">
              <controlPr defaultSize="0" autoFill="0" autoLine="0" autoPict="0">
                <anchor moveWithCells="1">
                  <from>
                    <xdr:col>1</xdr:col>
                    <xdr:colOff>863600</xdr:colOff>
                    <xdr:row>56</xdr:row>
                    <xdr:rowOff>44450</xdr:rowOff>
                  </from>
                  <to>
                    <xdr:col>1</xdr:col>
                    <xdr:colOff>1473200</xdr:colOff>
                    <xdr:row>57</xdr:row>
                    <xdr:rowOff>101600</xdr:rowOff>
                  </to>
                </anchor>
              </controlPr>
            </control>
          </mc:Choice>
        </mc:AlternateContent>
        <mc:AlternateContent xmlns:mc="http://schemas.openxmlformats.org/markup-compatibility/2006">
          <mc:Choice Requires="x14">
            <control shapeId="36916" r:id="rId6" name="Check Box 52">
              <controlPr defaultSize="0" autoFill="0" autoLine="0" autoPict="0">
                <anchor moveWithCells="1">
                  <from>
                    <xdr:col>1</xdr:col>
                    <xdr:colOff>158750</xdr:colOff>
                    <xdr:row>12</xdr:row>
                    <xdr:rowOff>44450</xdr:rowOff>
                  </from>
                  <to>
                    <xdr:col>1</xdr:col>
                    <xdr:colOff>768350</xdr:colOff>
                    <xdr:row>13</xdr:row>
                    <xdr:rowOff>101600</xdr:rowOff>
                  </to>
                </anchor>
              </controlPr>
            </control>
          </mc:Choice>
        </mc:AlternateContent>
        <mc:AlternateContent xmlns:mc="http://schemas.openxmlformats.org/markup-compatibility/2006">
          <mc:Choice Requires="x14">
            <control shapeId="36917" r:id="rId7" name="Check Box 53">
              <controlPr defaultSize="0" autoFill="0" autoLine="0" autoPict="0">
                <anchor moveWithCells="1">
                  <from>
                    <xdr:col>1</xdr:col>
                    <xdr:colOff>863600</xdr:colOff>
                    <xdr:row>12</xdr:row>
                    <xdr:rowOff>44450</xdr:rowOff>
                  </from>
                  <to>
                    <xdr:col>1</xdr:col>
                    <xdr:colOff>1473200</xdr:colOff>
                    <xdr:row>13</xdr:row>
                    <xdr:rowOff>101600</xdr:rowOff>
                  </to>
                </anchor>
              </controlPr>
            </control>
          </mc:Choice>
        </mc:AlternateContent>
        <mc:AlternateContent xmlns:mc="http://schemas.openxmlformats.org/markup-compatibility/2006">
          <mc:Choice Requires="x14">
            <control shapeId="36924" r:id="rId8" name="Check Box 60">
              <controlPr defaultSize="0" autoFill="0" autoLine="0" autoPict="0">
                <anchor moveWithCells="1">
                  <from>
                    <xdr:col>1</xdr:col>
                    <xdr:colOff>158750</xdr:colOff>
                    <xdr:row>60</xdr:row>
                    <xdr:rowOff>44450</xdr:rowOff>
                  </from>
                  <to>
                    <xdr:col>1</xdr:col>
                    <xdr:colOff>768350</xdr:colOff>
                    <xdr:row>61</xdr:row>
                    <xdr:rowOff>101600</xdr:rowOff>
                  </to>
                </anchor>
              </controlPr>
            </control>
          </mc:Choice>
        </mc:AlternateContent>
        <mc:AlternateContent xmlns:mc="http://schemas.openxmlformats.org/markup-compatibility/2006">
          <mc:Choice Requires="x14">
            <control shapeId="36925" r:id="rId9" name="Check Box 61">
              <controlPr defaultSize="0" autoFill="0" autoLine="0" autoPict="0">
                <anchor moveWithCells="1">
                  <from>
                    <xdr:col>1</xdr:col>
                    <xdr:colOff>863600</xdr:colOff>
                    <xdr:row>60</xdr:row>
                    <xdr:rowOff>44450</xdr:rowOff>
                  </from>
                  <to>
                    <xdr:col>1</xdr:col>
                    <xdr:colOff>1473200</xdr:colOff>
                    <xdr:row>61</xdr:row>
                    <xdr:rowOff>101600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1</xdr:col>
                    <xdr:colOff>158750</xdr:colOff>
                    <xdr:row>16</xdr:row>
                    <xdr:rowOff>44450</xdr:rowOff>
                  </from>
                  <to>
                    <xdr:col>1</xdr:col>
                    <xdr:colOff>768350</xdr:colOff>
                    <xdr:row>17</xdr:row>
                    <xdr:rowOff>101600</xdr:rowOff>
                  </to>
                </anchor>
              </controlPr>
            </control>
          </mc:Choice>
        </mc:AlternateContent>
        <mc:AlternateContent xmlns:mc="http://schemas.openxmlformats.org/markup-compatibility/2006">
          <mc:Choice Requires="x14">
            <control shapeId="36875" r:id="rId11" name="Check Box 11">
              <controlPr defaultSize="0" autoFill="0" autoLine="0" autoPict="0">
                <anchor moveWithCells="1">
                  <from>
                    <xdr:col>1</xdr:col>
                    <xdr:colOff>863600</xdr:colOff>
                    <xdr:row>16</xdr:row>
                    <xdr:rowOff>44450</xdr:rowOff>
                  </from>
                  <to>
                    <xdr:col>1</xdr:col>
                    <xdr:colOff>1473200</xdr:colOff>
                    <xdr:row>17</xdr:row>
                    <xdr:rowOff>101600</xdr:rowOff>
                  </to>
                </anchor>
              </controlPr>
            </control>
          </mc:Choice>
        </mc:AlternateContent>
        <mc:AlternateContent xmlns:mc="http://schemas.openxmlformats.org/markup-compatibility/2006">
          <mc:Choice Requires="x14">
            <control shapeId="36951" r:id="rId12" name="Check Box 87">
              <controlPr defaultSize="0" autoFill="0" autoLine="0" autoPict="0">
                <anchor moveWithCells="1">
                  <from>
                    <xdr:col>1</xdr:col>
                    <xdr:colOff>158750</xdr:colOff>
                    <xdr:row>232</xdr:row>
                    <xdr:rowOff>44450</xdr:rowOff>
                  </from>
                  <to>
                    <xdr:col>1</xdr:col>
                    <xdr:colOff>787400</xdr:colOff>
                    <xdr:row>233</xdr:row>
                    <xdr:rowOff>101600</xdr:rowOff>
                  </to>
                </anchor>
              </controlPr>
            </control>
          </mc:Choice>
        </mc:AlternateContent>
        <mc:AlternateContent xmlns:mc="http://schemas.openxmlformats.org/markup-compatibility/2006">
          <mc:Choice Requires="x14">
            <control shapeId="36952" r:id="rId13" name="Check Box 88">
              <controlPr defaultSize="0" autoFill="0" autoLine="0" autoPict="0">
                <anchor moveWithCells="1">
                  <from>
                    <xdr:col>1</xdr:col>
                    <xdr:colOff>863600</xdr:colOff>
                    <xdr:row>232</xdr:row>
                    <xdr:rowOff>44450</xdr:rowOff>
                  </from>
                  <to>
                    <xdr:col>2</xdr:col>
                    <xdr:colOff>0</xdr:colOff>
                    <xdr:row>233</xdr:row>
                    <xdr:rowOff>101600</xdr:rowOff>
                  </to>
                </anchor>
              </controlPr>
            </control>
          </mc:Choice>
        </mc:AlternateContent>
        <mc:AlternateContent xmlns:mc="http://schemas.openxmlformats.org/markup-compatibility/2006">
          <mc:Choice Requires="x14">
            <control shapeId="36953" r:id="rId14" name="Check Box 89">
              <controlPr defaultSize="0" autoFill="0" autoLine="0" autoPict="0">
                <anchor moveWithCells="1">
                  <from>
                    <xdr:col>1</xdr:col>
                    <xdr:colOff>158750</xdr:colOff>
                    <xdr:row>236</xdr:row>
                    <xdr:rowOff>44450</xdr:rowOff>
                  </from>
                  <to>
                    <xdr:col>1</xdr:col>
                    <xdr:colOff>787400</xdr:colOff>
                    <xdr:row>237</xdr:row>
                    <xdr:rowOff>101600</xdr:rowOff>
                  </to>
                </anchor>
              </controlPr>
            </control>
          </mc:Choice>
        </mc:AlternateContent>
        <mc:AlternateContent xmlns:mc="http://schemas.openxmlformats.org/markup-compatibility/2006">
          <mc:Choice Requires="x14">
            <control shapeId="36954" r:id="rId15" name="Check Box 90">
              <controlPr defaultSize="0" autoFill="0" autoLine="0" autoPict="0">
                <anchor moveWithCells="1">
                  <from>
                    <xdr:col>1</xdr:col>
                    <xdr:colOff>863600</xdr:colOff>
                    <xdr:row>236</xdr:row>
                    <xdr:rowOff>44450</xdr:rowOff>
                  </from>
                  <to>
                    <xdr:col>2</xdr:col>
                    <xdr:colOff>0</xdr:colOff>
                    <xdr:row>237</xdr:row>
                    <xdr:rowOff>101600</xdr:rowOff>
                  </to>
                </anchor>
              </controlPr>
            </control>
          </mc:Choice>
        </mc:AlternateContent>
        <mc:AlternateContent xmlns:mc="http://schemas.openxmlformats.org/markup-compatibility/2006">
          <mc:Choice Requires="x14">
            <control shapeId="36955" r:id="rId16" name="Check Box 91">
              <controlPr defaultSize="0" autoFill="0" autoLine="0" autoPict="0">
                <anchor moveWithCells="1">
                  <from>
                    <xdr:col>1</xdr:col>
                    <xdr:colOff>158750</xdr:colOff>
                    <xdr:row>188</xdr:row>
                    <xdr:rowOff>44450</xdr:rowOff>
                  </from>
                  <to>
                    <xdr:col>1</xdr:col>
                    <xdr:colOff>787400</xdr:colOff>
                    <xdr:row>189</xdr:row>
                    <xdr:rowOff>101600</xdr:rowOff>
                  </to>
                </anchor>
              </controlPr>
            </control>
          </mc:Choice>
        </mc:AlternateContent>
        <mc:AlternateContent xmlns:mc="http://schemas.openxmlformats.org/markup-compatibility/2006">
          <mc:Choice Requires="x14">
            <control shapeId="36956" r:id="rId17" name="Check Box 92">
              <controlPr defaultSize="0" autoFill="0" autoLine="0" autoPict="0">
                <anchor moveWithCells="1">
                  <from>
                    <xdr:col>1</xdr:col>
                    <xdr:colOff>863600</xdr:colOff>
                    <xdr:row>188</xdr:row>
                    <xdr:rowOff>44450</xdr:rowOff>
                  </from>
                  <to>
                    <xdr:col>2</xdr:col>
                    <xdr:colOff>0</xdr:colOff>
                    <xdr:row>189</xdr:row>
                    <xdr:rowOff>101600</xdr:rowOff>
                  </to>
                </anchor>
              </controlPr>
            </control>
          </mc:Choice>
        </mc:AlternateContent>
        <mc:AlternateContent xmlns:mc="http://schemas.openxmlformats.org/markup-compatibility/2006">
          <mc:Choice Requires="x14">
            <control shapeId="36957" r:id="rId18" name="Check Box 93">
              <controlPr defaultSize="0" autoFill="0" autoLine="0" autoPict="0">
                <anchor moveWithCells="1">
                  <from>
                    <xdr:col>1</xdr:col>
                    <xdr:colOff>158750</xdr:colOff>
                    <xdr:row>192</xdr:row>
                    <xdr:rowOff>44450</xdr:rowOff>
                  </from>
                  <to>
                    <xdr:col>1</xdr:col>
                    <xdr:colOff>787400</xdr:colOff>
                    <xdr:row>193</xdr:row>
                    <xdr:rowOff>101600</xdr:rowOff>
                  </to>
                </anchor>
              </controlPr>
            </control>
          </mc:Choice>
        </mc:AlternateContent>
        <mc:AlternateContent xmlns:mc="http://schemas.openxmlformats.org/markup-compatibility/2006">
          <mc:Choice Requires="x14">
            <control shapeId="36958" r:id="rId19" name="Check Box 94">
              <controlPr defaultSize="0" autoFill="0" autoLine="0" autoPict="0">
                <anchor moveWithCells="1">
                  <from>
                    <xdr:col>1</xdr:col>
                    <xdr:colOff>863600</xdr:colOff>
                    <xdr:row>192</xdr:row>
                    <xdr:rowOff>44450</xdr:rowOff>
                  </from>
                  <to>
                    <xdr:col>2</xdr:col>
                    <xdr:colOff>0</xdr:colOff>
                    <xdr:row>193</xdr:row>
                    <xdr:rowOff>101600</xdr:rowOff>
                  </to>
                </anchor>
              </controlPr>
            </control>
          </mc:Choice>
        </mc:AlternateContent>
        <mc:AlternateContent xmlns:mc="http://schemas.openxmlformats.org/markup-compatibility/2006">
          <mc:Choice Requires="x14">
            <control shapeId="36959" r:id="rId20" name="Check Box 95">
              <controlPr defaultSize="0" autoFill="0" autoLine="0" autoPict="0">
                <anchor moveWithCells="1">
                  <from>
                    <xdr:col>1</xdr:col>
                    <xdr:colOff>158750</xdr:colOff>
                    <xdr:row>144</xdr:row>
                    <xdr:rowOff>44450</xdr:rowOff>
                  </from>
                  <to>
                    <xdr:col>1</xdr:col>
                    <xdr:colOff>787400</xdr:colOff>
                    <xdr:row>145</xdr:row>
                    <xdr:rowOff>101600</xdr:rowOff>
                  </to>
                </anchor>
              </controlPr>
            </control>
          </mc:Choice>
        </mc:AlternateContent>
        <mc:AlternateContent xmlns:mc="http://schemas.openxmlformats.org/markup-compatibility/2006">
          <mc:Choice Requires="x14">
            <control shapeId="36960" r:id="rId21" name="Check Box 96">
              <controlPr defaultSize="0" autoFill="0" autoLine="0" autoPict="0">
                <anchor moveWithCells="1">
                  <from>
                    <xdr:col>1</xdr:col>
                    <xdr:colOff>863600</xdr:colOff>
                    <xdr:row>144</xdr:row>
                    <xdr:rowOff>44450</xdr:rowOff>
                  </from>
                  <to>
                    <xdr:col>2</xdr:col>
                    <xdr:colOff>0</xdr:colOff>
                    <xdr:row>145</xdr:row>
                    <xdr:rowOff>101600</xdr:rowOff>
                  </to>
                </anchor>
              </controlPr>
            </control>
          </mc:Choice>
        </mc:AlternateContent>
        <mc:AlternateContent xmlns:mc="http://schemas.openxmlformats.org/markup-compatibility/2006">
          <mc:Choice Requires="x14">
            <control shapeId="36961" r:id="rId22" name="Check Box 97">
              <controlPr defaultSize="0" autoFill="0" autoLine="0" autoPict="0">
                <anchor moveWithCells="1">
                  <from>
                    <xdr:col>1</xdr:col>
                    <xdr:colOff>158750</xdr:colOff>
                    <xdr:row>148</xdr:row>
                    <xdr:rowOff>44450</xdr:rowOff>
                  </from>
                  <to>
                    <xdr:col>1</xdr:col>
                    <xdr:colOff>787400</xdr:colOff>
                    <xdr:row>149</xdr:row>
                    <xdr:rowOff>101600</xdr:rowOff>
                  </to>
                </anchor>
              </controlPr>
            </control>
          </mc:Choice>
        </mc:AlternateContent>
        <mc:AlternateContent xmlns:mc="http://schemas.openxmlformats.org/markup-compatibility/2006">
          <mc:Choice Requires="x14">
            <control shapeId="36962" r:id="rId23" name="Check Box 98">
              <controlPr defaultSize="0" autoFill="0" autoLine="0" autoPict="0">
                <anchor moveWithCells="1">
                  <from>
                    <xdr:col>1</xdr:col>
                    <xdr:colOff>863600</xdr:colOff>
                    <xdr:row>148</xdr:row>
                    <xdr:rowOff>44450</xdr:rowOff>
                  </from>
                  <to>
                    <xdr:col>2</xdr:col>
                    <xdr:colOff>0</xdr:colOff>
                    <xdr:row>149</xdr:row>
                    <xdr:rowOff>101600</xdr:rowOff>
                  </to>
                </anchor>
              </controlPr>
            </control>
          </mc:Choice>
        </mc:AlternateContent>
        <mc:AlternateContent xmlns:mc="http://schemas.openxmlformats.org/markup-compatibility/2006">
          <mc:Choice Requires="x14">
            <control shapeId="36963" r:id="rId24" name="Check Box 99">
              <controlPr defaultSize="0" autoFill="0" autoLine="0" autoPict="0">
                <anchor moveWithCells="1">
                  <from>
                    <xdr:col>1</xdr:col>
                    <xdr:colOff>158750</xdr:colOff>
                    <xdr:row>100</xdr:row>
                    <xdr:rowOff>44450</xdr:rowOff>
                  </from>
                  <to>
                    <xdr:col>1</xdr:col>
                    <xdr:colOff>787400</xdr:colOff>
                    <xdr:row>101</xdr:row>
                    <xdr:rowOff>101600</xdr:rowOff>
                  </to>
                </anchor>
              </controlPr>
            </control>
          </mc:Choice>
        </mc:AlternateContent>
        <mc:AlternateContent xmlns:mc="http://schemas.openxmlformats.org/markup-compatibility/2006">
          <mc:Choice Requires="x14">
            <control shapeId="36964" r:id="rId25" name="Check Box 100">
              <controlPr defaultSize="0" autoFill="0" autoLine="0" autoPict="0">
                <anchor moveWithCells="1">
                  <from>
                    <xdr:col>1</xdr:col>
                    <xdr:colOff>863600</xdr:colOff>
                    <xdr:row>100</xdr:row>
                    <xdr:rowOff>44450</xdr:rowOff>
                  </from>
                  <to>
                    <xdr:col>2</xdr:col>
                    <xdr:colOff>0</xdr:colOff>
                    <xdr:row>101</xdr:row>
                    <xdr:rowOff>101600</xdr:rowOff>
                  </to>
                </anchor>
              </controlPr>
            </control>
          </mc:Choice>
        </mc:AlternateContent>
        <mc:AlternateContent xmlns:mc="http://schemas.openxmlformats.org/markup-compatibility/2006">
          <mc:Choice Requires="x14">
            <control shapeId="36965" r:id="rId26" name="Check Box 101">
              <controlPr defaultSize="0" autoFill="0" autoLine="0" autoPict="0">
                <anchor moveWithCells="1">
                  <from>
                    <xdr:col>1</xdr:col>
                    <xdr:colOff>158750</xdr:colOff>
                    <xdr:row>104</xdr:row>
                    <xdr:rowOff>44450</xdr:rowOff>
                  </from>
                  <to>
                    <xdr:col>1</xdr:col>
                    <xdr:colOff>787400</xdr:colOff>
                    <xdr:row>105</xdr:row>
                    <xdr:rowOff>101600</xdr:rowOff>
                  </to>
                </anchor>
              </controlPr>
            </control>
          </mc:Choice>
        </mc:AlternateContent>
        <mc:AlternateContent xmlns:mc="http://schemas.openxmlformats.org/markup-compatibility/2006">
          <mc:Choice Requires="x14">
            <control shapeId="36966" r:id="rId27" name="Check Box 102">
              <controlPr defaultSize="0" autoFill="0" autoLine="0" autoPict="0">
                <anchor moveWithCells="1">
                  <from>
                    <xdr:col>1</xdr:col>
                    <xdr:colOff>863600</xdr:colOff>
                    <xdr:row>104</xdr:row>
                    <xdr:rowOff>44450</xdr:rowOff>
                  </from>
                  <to>
                    <xdr:col>2</xdr:col>
                    <xdr:colOff>0</xdr:colOff>
                    <xdr:row>105</xdr:row>
                    <xdr:rowOff>101600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33D1-A729-4A2D-A89A-88FBD0491A91}">
  <sheetPr>
    <tabColor theme="8" tint="0.39997558519241921"/>
  </sheetPr>
  <dimension ref="A1:R26"/>
  <sheetViews>
    <sheetView zoomScale="80" zoomScaleNormal="80" workbookViewId="0">
      <selection activeCell="C14" sqref="C14"/>
    </sheetView>
  </sheetViews>
  <sheetFormatPr defaultRowHeight="15" x14ac:dyDescent="0.2"/>
  <cols>
    <col min="1" max="1" width="8.81640625" style="443" bestFit="1" customWidth="1"/>
    <col min="2" max="2" width="7.90625" style="443" customWidth="1"/>
    <col min="3" max="3" width="23.08984375" style="443" customWidth="1"/>
    <col min="4" max="4" width="9.453125" style="443" hidden="1" customWidth="1"/>
    <col min="5" max="5" width="17.6328125" style="443" customWidth="1"/>
    <col min="6" max="6" width="13.90625" style="443" customWidth="1"/>
    <col min="7" max="7" width="74.08984375" style="443" customWidth="1"/>
    <col min="8" max="8" width="8.7265625" style="443"/>
    <col min="9" max="9" width="15.7265625" style="443" bestFit="1" customWidth="1"/>
    <col min="10" max="10" width="22.36328125" style="443" bestFit="1" customWidth="1"/>
    <col min="11" max="15" width="18" style="443" customWidth="1"/>
    <col min="16" max="16384" width="8.7265625" style="443"/>
  </cols>
  <sheetData>
    <row r="1" spans="1:17" ht="24" customHeight="1" x14ac:dyDescent="0.2">
      <c r="A1" s="486"/>
      <c r="B1" s="443" t="s">
        <v>520</v>
      </c>
      <c r="C1" s="488"/>
      <c r="D1" s="488"/>
      <c r="E1" s="488"/>
      <c r="F1" s="488"/>
      <c r="G1" s="488"/>
      <c r="H1" s="488"/>
    </row>
    <row r="2" spans="1:17" ht="38.5" customHeight="1" x14ac:dyDescent="0.2">
      <c r="A2" s="486"/>
      <c r="B2" s="485" t="s">
        <v>607</v>
      </c>
      <c r="C2" s="444"/>
      <c r="D2" s="445" t="s">
        <v>438</v>
      </c>
      <c r="E2" s="463" t="s">
        <v>561</v>
      </c>
      <c r="F2" s="463" t="s">
        <v>562</v>
      </c>
      <c r="G2" s="445" t="s">
        <v>514</v>
      </c>
      <c r="H2" s="488"/>
    </row>
    <row r="3" spans="1:17" ht="60" x14ac:dyDescent="0.2">
      <c r="A3" s="486"/>
      <c r="B3" s="982" t="s">
        <v>610</v>
      </c>
      <c r="C3" s="446" t="s">
        <v>589</v>
      </c>
      <c r="D3" s="447">
        <v>8</v>
      </c>
      <c r="E3" s="448">
        <f>D3*8300</f>
        <v>66400</v>
      </c>
      <c r="F3" s="986" t="s">
        <v>593</v>
      </c>
      <c r="G3" s="522" t="s">
        <v>596</v>
      </c>
      <c r="H3" s="488"/>
    </row>
    <row r="4" spans="1:17" ht="60" x14ac:dyDescent="0.2">
      <c r="A4" s="486"/>
      <c r="B4" s="983"/>
      <c r="C4" s="449" t="s">
        <v>590</v>
      </c>
      <c r="D4" s="450">
        <v>16</v>
      </c>
      <c r="E4" s="451">
        <f t="shared" ref="E4:E6" si="0">D4*8300</f>
        <v>132800</v>
      </c>
      <c r="F4" s="987"/>
      <c r="G4" s="506" t="s">
        <v>597</v>
      </c>
      <c r="H4" s="488"/>
    </row>
    <row r="5" spans="1:17" ht="75" x14ac:dyDescent="0.2">
      <c r="A5" s="486"/>
      <c r="B5" s="984"/>
      <c r="C5" s="449" t="s">
        <v>591</v>
      </c>
      <c r="D5" s="450">
        <v>22</v>
      </c>
      <c r="E5" s="451">
        <f t="shared" si="0"/>
        <v>182600</v>
      </c>
      <c r="F5" s="987"/>
      <c r="G5" s="506" t="s">
        <v>598</v>
      </c>
      <c r="H5" s="488"/>
    </row>
    <row r="6" spans="1:17" ht="75" x14ac:dyDescent="0.2">
      <c r="A6" s="486"/>
      <c r="B6" s="983"/>
      <c r="C6" s="449" t="s">
        <v>592</v>
      </c>
      <c r="D6" s="450">
        <v>28</v>
      </c>
      <c r="E6" s="451">
        <f t="shared" si="0"/>
        <v>232400</v>
      </c>
      <c r="F6" s="987"/>
      <c r="G6" s="506" t="s">
        <v>599</v>
      </c>
      <c r="H6" s="488"/>
    </row>
    <row r="7" spans="1:17" ht="75" x14ac:dyDescent="0.2">
      <c r="A7" s="486"/>
      <c r="B7" s="985"/>
      <c r="C7" s="507" t="s">
        <v>559</v>
      </c>
      <c r="D7" s="508">
        <v>51</v>
      </c>
      <c r="E7" s="509" t="s">
        <v>558</v>
      </c>
      <c r="F7" s="987"/>
      <c r="G7" s="510" t="s">
        <v>600</v>
      </c>
      <c r="H7" s="488"/>
    </row>
    <row r="8" spans="1:17" ht="67" customHeight="1" x14ac:dyDescent="0.2">
      <c r="A8" s="487"/>
      <c r="B8" s="523" t="s">
        <v>611</v>
      </c>
      <c r="C8" s="511" t="s">
        <v>595</v>
      </c>
      <c r="D8" s="512">
        <v>51</v>
      </c>
      <c r="E8" s="513" t="s">
        <v>560</v>
      </c>
      <c r="F8" s="521" t="s">
        <v>594</v>
      </c>
      <c r="G8" s="514" t="s">
        <v>563</v>
      </c>
      <c r="H8" s="488"/>
    </row>
    <row r="9" spans="1:17" x14ac:dyDescent="0.2">
      <c r="A9" s="486"/>
      <c r="B9" s="488"/>
      <c r="C9" s="488"/>
      <c r="D9" s="488"/>
      <c r="E9" s="488"/>
      <c r="F9" s="488"/>
      <c r="G9" s="488"/>
      <c r="H9" s="488"/>
    </row>
    <row r="10" spans="1:17" x14ac:dyDescent="0.2">
      <c r="B10" s="488"/>
      <c r="C10" s="488"/>
      <c r="D10" s="488"/>
      <c r="E10" s="488"/>
      <c r="F10" s="488"/>
      <c r="G10" s="488"/>
      <c r="H10" s="488"/>
      <c r="I10" s="488"/>
      <c r="J10" s="488"/>
      <c r="K10" s="488"/>
      <c r="L10" s="488"/>
      <c r="M10" s="488"/>
      <c r="N10" s="488"/>
      <c r="O10" s="488"/>
    </row>
    <row r="11" spans="1:17" x14ac:dyDescent="0.2">
      <c r="A11" s="488"/>
      <c r="B11" s="488"/>
      <c r="C11" s="488"/>
      <c r="D11" s="488"/>
      <c r="E11" s="488"/>
      <c r="F11" s="488"/>
      <c r="G11" s="488"/>
      <c r="H11" s="488"/>
      <c r="I11" s="488"/>
      <c r="J11" s="488"/>
      <c r="K11" s="488"/>
      <c r="L11" s="488"/>
      <c r="M11" s="488"/>
      <c r="N11" s="488"/>
      <c r="O11" s="488"/>
      <c r="P11" s="488"/>
      <c r="Q11" s="488"/>
    </row>
    <row r="12" spans="1:17" x14ac:dyDescent="0.2">
      <c r="A12" s="488"/>
      <c r="H12" s="488"/>
      <c r="I12" s="488"/>
      <c r="J12" s="488"/>
      <c r="K12" s="488"/>
      <c r="L12" s="488"/>
      <c r="M12" s="488"/>
      <c r="N12" s="488"/>
      <c r="O12" s="488"/>
      <c r="P12" s="488"/>
      <c r="Q12" s="488"/>
    </row>
    <row r="13" spans="1:17" x14ac:dyDescent="0.2">
      <c r="A13" s="488"/>
      <c r="H13" s="488"/>
      <c r="I13" s="488"/>
      <c r="J13" s="988" t="s">
        <v>515</v>
      </c>
      <c r="K13" s="990" t="s">
        <v>571</v>
      </c>
      <c r="L13" s="992" t="s">
        <v>442</v>
      </c>
      <c r="M13" s="993"/>
      <c r="N13" s="994"/>
      <c r="O13" s="980" t="s">
        <v>572</v>
      </c>
      <c r="P13" s="488"/>
    </row>
    <row r="14" spans="1:17" x14ac:dyDescent="0.2">
      <c r="A14" s="488"/>
      <c r="H14" s="488"/>
      <c r="I14" s="488"/>
      <c r="J14" s="989"/>
      <c r="K14" s="991"/>
      <c r="L14" s="505" t="s">
        <v>569</v>
      </c>
      <c r="M14" s="505" t="s">
        <v>570</v>
      </c>
      <c r="N14" s="505" t="s">
        <v>574</v>
      </c>
      <c r="O14" s="981"/>
      <c r="P14" s="488"/>
    </row>
    <row r="15" spans="1:17" ht="19.5" x14ac:dyDescent="0.2">
      <c r="A15" s="488"/>
      <c r="H15" s="488"/>
      <c r="I15" s="488"/>
      <c r="J15" s="457" t="s">
        <v>553</v>
      </c>
      <c r="K15" s="454">
        <v>47000</v>
      </c>
      <c r="L15" s="456" t="s">
        <v>521</v>
      </c>
      <c r="M15" s="456" t="s">
        <v>573</v>
      </c>
      <c r="N15" s="456" t="s">
        <v>521</v>
      </c>
      <c r="O15" s="456" t="s">
        <v>521</v>
      </c>
      <c r="P15" s="488"/>
    </row>
    <row r="16" spans="1:17" ht="19.5" x14ac:dyDescent="0.2">
      <c r="A16" s="488"/>
      <c r="H16" s="488"/>
      <c r="I16" s="488"/>
      <c r="J16" s="457" t="s">
        <v>554</v>
      </c>
      <c r="K16" s="454">
        <v>32000</v>
      </c>
      <c r="L16" s="456" t="s">
        <v>521</v>
      </c>
      <c r="M16" s="456" t="s">
        <v>573</v>
      </c>
      <c r="N16" s="456" t="s">
        <v>521</v>
      </c>
      <c r="O16" s="456" t="s">
        <v>521</v>
      </c>
      <c r="P16" s="488"/>
    </row>
    <row r="17" spans="1:18" ht="19.5" x14ac:dyDescent="0.2">
      <c r="A17" s="488"/>
      <c r="H17" s="488"/>
      <c r="I17" s="488"/>
      <c r="J17" s="457" t="s">
        <v>516</v>
      </c>
      <c r="K17" s="454">
        <v>10000</v>
      </c>
      <c r="L17" s="455" t="s">
        <v>543</v>
      </c>
      <c r="M17" s="455" t="s">
        <v>543</v>
      </c>
      <c r="N17" s="455" t="s">
        <v>543</v>
      </c>
      <c r="O17" s="456" t="s">
        <v>521</v>
      </c>
      <c r="P17" s="488"/>
    </row>
    <row r="18" spans="1:18" ht="19.5" x14ac:dyDescent="0.2">
      <c r="A18" s="488"/>
      <c r="H18" s="488"/>
      <c r="I18" s="488"/>
      <c r="J18" s="504" t="s">
        <v>555</v>
      </c>
      <c r="K18" s="454">
        <v>8000</v>
      </c>
      <c r="L18" s="455" t="s">
        <v>543</v>
      </c>
      <c r="M18" s="455" t="s">
        <v>543</v>
      </c>
      <c r="N18" s="455" t="s">
        <v>543</v>
      </c>
      <c r="O18" s="456" t="s">
        <v>521</v>
      </c>
      <c r="P18" s="488"/>
    </row>
    <row r="19" spans="1:18" x14ac:dyDescent="0.2">
      <c r="A19" s="488"/>
      <c r="H19" s="488"/>
      <c r="I19" s="488"/>
      <c r="J19" s="488"/>
      <c r="K19" s="488"/>
      <c r="L19" s="488"/>
      <c r="M19" s="488"/>
      <c r="N19" s="488"/>
      <c r="O19" s="488"/>
      <c r="P19" s="488"/>
      <c r="Q19" s="488"/>
      <c r="R19" s="488"/>
    </row>
    <row r="20" spans="1:18" x14ac:dyDescent="0.2">
      <c r="A20" s="488"/>
      <c r="B20" s="488"/>
      <c r="C20" s="488"/>
      <c r="D20" s="488"/>
      <c r="E20" s="488"/>
      <c r="F20" s="488"/>
      <c r="G20" s="488"/>
      <c r="H20" s="488"/>
      <c r="I20" s="488"/>
      <c r="J20" s="488"/>
      <c r="K20" s="488"/>
      <c r="L20" s="488"/>
      <c r="M20" s="488"/>
      <c r="N20" s="488"/>
      <c r="O20" s="488"/>
      <c r="P20" s="488"/>
      <c r="Q20" s="488"/>
      <c r="R20" s="488"/>
    </row>
    <row r="21" spans="1:18" x14ac:dyDescent="0.2">
      <c r="A21" s="488"/>
      <c r="B21" s="488"/>
      <c r="C21" s="488"/>
      <c r="D21" s="488"/>
      <c r="E21" s="488"/>
      <c r="F21" s="488"/>
      <c r="G21" s="488"/>
      <c r="H21" s="488"/>
      <c r="I21" s="488"/>
      <c r="J21" s="488"/>
      <c r="K21" s="488"/>
      <c r="L21" s="488"/>
      <c r="M21" s="488"/>
      <c r="N21" s="488"/>
      <c r="O21" s="488"/>
      <c r="P21" s="488"/>
      <c r="Q21" s="488"/>
      <c r="R21" s="488"/>
    </row>
    <row r="22" spans="1:18" x14ac:dyDescent="0.2">
      <c r="A22" s="488"/>
      <c r="I22" s="488"/>
      <c r="J22" s="488"/>
      <c r="K22" s="488"/>
      <c r="L22" s="488"/>
      <c r="M22" s="488"/>
      <c r="N22" s="488"/>
      <c r="O22" s="488"/>
      <c r="P22" s="488"/>
      <c r="Q22" s="488"/>
      <c r="R22" s="488"/>
    </row>
    <row r="23" spans="1:18" x14ac:dyDescent="0.2">
      <c r="A23" s="488"/>
      <c r="I23" s="488"/>
      <c r="J23" s="488"/>
      <c r="K23" s="488"/>
      <c r="L23" s="488"/>
      <c r="M23" s="488"/>
      <c r="N23" s="488"/>
      <c r="O23" s="488"/>
      <c r="P23" s="488"/>
      <c r="Q23" s="488"/>
      <c r="R23" s="488"/>
    </row>
    <row r="24" spans="1:18" x14ac:dyDescent="0.2">
      <c r="I24" s="488"/>
      <c r="P24" s="488"/>
    </row>
    <row r="25" spans="1:18" x14ac:dyDescent="0.2">
      <c r="I25" s="488"/>
    </row>
    <row r="26" spans="1:18" x14ac:dyDescent="0.2">
      <c r="I26" s="488"/>
    </row>
  </sheetData>
  <mergeCells count="6">
    <mergeCell ref="O13:O14"/>
    <mergeCell ref="B3:B7"/>
    <mergeCell ref="F3:F7"/>
    <mergeCell ref="J13:J14"/>
    <mergeCell ref="K13:K14"/>
    <mergeCell ref="L13:N13"/>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0796-A5A1-46C3-B0A7-D889FEEA28DC}">
  <dimension ref="A1:M55"/>
  <sheetViews>
    <sheetView workbookViewId="0">
      <selection activeCell="K54" sqref="K54"/>
    </sheetView>
  </sheetViews>
  <sheetFormatPr defaultRowHeight="13" x14ac:dyDescent="0.2"/>
  <cols>
    <col min="4" max="9" width="13.453125" customWidth="1"/>
  </cols>
  <sheetData>
    <row r="1" spans="1:13" x14ac:dyDescent="0.2">
      <c r="A1" t="s">
        <v>220</v>
      </c>
      <c r="B1" s="198" t="s">
        <v>221</v>
      </c>
      <c r="D1" s="20" t="s">
        <v>319</v>
      </c>
      <c r="E1" s="20" t="s">
        <v>320</v>
      </c>
      <c r="F1" s="20" t="s">
        <v>321</v>
      </c>
      <c r="G1" s="20" t="s">
        <v>436</v>
      </c>
      <c r="H1" s="20" t="s">
        <v>322</v>
      </c>
      <c r="I1" s="20" t="s">
        <v>323</v>
      </c>
      <c r="K1" t="str">
        <f>IF('補助事業概要説明書(別添１)１～２'!G8=0,"",'補助事業概要説明書(別添１)１～２'!G8)</f>
        <v/>
      </c>
      <c r="L1">
        <f t="shared" ref="L1:L32" si="0">IF(K1&lt;&gt;"",ROW(),ROWS(K:K))</f>
        <v>1048576</v>
      </c>
      <c r="M1" t="str" cm="1">
        <f t="array" aca="1" ref="M1" ca="1">INDIRECT("K"&amp;SMALL(L:L,ROW()))&amp;" "</f>
        <v xml:space="preserve"> </v>
      </c>
    </row>
    <row r="2" spans="1:13" x14ac:dyDescent="0.2">
      <c r="A2" t="s">
        <v>222</v>
      </c>
      <c r="B2" s="198" t="s">
        <v>223</v>
      </c>
      <c r="D2" t="s">
        <v>222</v>
      </c>
      <c r="E2" t="s">
        <v>236</v>
      </c>
      <c r="F2" t="s">
        <v>245</v>
      </c>
      <c r="G2" t="s">
        <v>254</v>
      </c>
      <c r="H2" t="s">
        <v>261</v>
      </c>
      <c r="I2" t="s">
        <v>270</v>
      </c>
      <c r="K2" t="str">
        <f>IF('補助事業概要説明書(別添１)１～２'!I8=0,"",'補助事業概要説明書(別添１)１～２'!I8)</f>
        <v/>
      </c>
      <c r="L2">
        <f t="shared" si="0"/>
        <v>1048576</v>
      </c>
      <c r="M2" t="str" cm="1">
        <f t="array" aca="1" ref="M2" ca="1">INDIRECT("K"&amp;SMALL(L:L,ROW()))&amp;" "</f>
        <v xml:space="preserve"> </v>
      </c>
    </row>
    <row r="3" spans="1:13" x14ac:dyDescent="0.2">
      <c r="A3" t="s">
        <v>340</v>
      </c>
      <c r="B3" s="198" t="s">
        <v>225</v>
      </c>
      <c r="D3" t="s">
        <v>224</v>
      </c>
      <c r="E3" t="s">
        <v>238</v>
      </c>
      <c r="F3" t="s">
        <v>246</v>
      </c>
      <c r="G3" t="s">
        <v>255</v>
      </c>
      <c r="H3" t="s">
        <v>262</v>
      </c>
      <c r="I3" t="s">
        <v>271</v>
      </c>
      <c r="K3" t="str">
        <f>IF('補助事業概要説明書(別添１)１～２'!K8=0,"",'補助事業概要説明書(別添１)１～２'!K8)</f>
        <v/>
      </c>
      <c r="L3">
        <f t="shared" si="0"/>
        <v>1048576</v>
      </c>
      <c r="M3" t="str" cm="1">
        <f t="array" aca="1" ref="M3" ca="1">INDIRECT("K"&amp;SMALL(L:L,ROW()))&amp;" "</f>
        <v xml:space="preserve"> </v>
      </c>
    </row>
    <row r="4" spans="1:13" x14ac:dyDescent="0.2">
      <c r="A4" t="s">
        <v>226</v>
      </c>
      <c r="B4" s="198" t="s">
        <v>227</v>
      </c>
      <c r="D4" t="s">
        <v>226</v>
      </c>
      <c r="E4" t="s">
        <v>240</v>
      </c>
      <c r="F4" t="s">
        <v>247</v>
      </c>
      <c r="G4" t="s">
        <v>256</v>
      </c>
      <c r="H4" t="s">
        <v>263</v>
      </c>
      <c r="I4" t="s">
        <v>272</v>
      </c>
      <c r="K4" t="str">
        <f>IF('補助事業概要説明書(別添１)１～２'!M8=0,"",'補助事業概要説明書(別添１)１～２'!M8)</f>
        <v/>
      </c>
      <c r="L4">
        <f t="shared" si="0"/>
        <v>1048576</v>
      </c>
      <c r="M4" t="str" cm="1">
        <f t="array" aca="1" ref="M4" ca="1">INDIRECT("K"&amp;SMALL(L:L,ROW()))&amp;" "</f>
        <v xml:space="preserve"> </v>
      </c>
    </row>
    <row r="5" spans="1:13" x14ac:dyDescent="0.2">
      <c r="A5" t="s">
        <v>228</v>
      </c>
      <c r="B5" s="198" t="s">
        <v>229</v>
      </c>
      <c r="D5" t="s">
        <v>228</v>
      </c>
      <c r="E5" t="s">
        <v>241</v>
      </c>
      <c r="F5" t="s">
        <v>248</v>
      </c>
      <c r="G5" t="s">
        <v>257</v>
      </c>
      <c r="H5" t="s">
        <v>264</v>
      </c>
      <c r="I5" t="s">
        <v>273</v>
      </c>
      <c r="K5" t="str">
        <f>IF('補助事業概要説明書(別添１)１～２'!N8=0,"",'補助事業概要説明書(別添１)１～２'!N8)</f>
        <v/>
      </c>
      <c r="L5">
        <f t="shared" si="0"/>
        <v>1048576</v>
      </c>
      <c r="M5" t="str" cm="1">
        <f t="array" aca="1" ref="M5" ca="1">INDIRECT("K"&amp;SMALL(L:L,ROW()))&amp;" "</f>
        <v xml:space="preserve"> </v>
      </c>
    </row>
    <row r="6" spans="1:13" x14ac:dyDescent="0.2">
      <c r="A6" t="s">
        <v>230</v>
      </c>
      <c r="B6" s="198" t="s">
        <v>231</v>
      </c>
      <c r="D6" t="s">
        <v>230</v>
      </c>
      <c r="E6" t="s">
        <v>242</v>
      </c>
      <c r="F6" t="s">
        <v>249</v>
      </c>
      <c r="G6" t="s">
        <v>258</v>
      </c>
      <c r="H6" t="s">
        <v>265</v>
      </c>
      <c r="I6" t="s">
        <v>274</v>
      </c>
      <c r="K6" t="str">
        <f>IF('補助事業概要説明書(別添１)１～２'!O8=0,"",'補助事業概要説明書(別添１)１～２'!O8)</f>
        <v/>
      </c>
      <c r="L6">
        <f t="shared" si="0"/>
        <v>1048576</v>
      </c>
      <c r="M6" t="str" cm="1">
        <f t="array" aca="1" ref="M6" ca="1">INDIRECT("K"&amp;SMALL(L:L,ROW()))&amp;" "</f>
        <v xml:space="preserve"> </v>
      </c>
    </row>
    <row r="7" spans="1:13" x14ac:dyDescent="0.2">
      <c r="A7" t="s">
        <v>232</v>
      </c>
      <c r="B7" s="198" t="s">
        <v>233</v>
      </c>
      <c r="D7" t="s">
        <v>232</v>
      </c>
      <c r="E7" t="s">
        <v>243</v>
      </c>
      <c r="F7" t="s">
        <v>250</v>
      </c>
      <c r="G7" t="s">
        <v>259</v>
      </c>
      <c r="H7" t="s">
        <v>266</v>
      </c>
      <c r="I7" t="s">
        <v>275</v>
      </c>
      <c r="K7" t="str">
        <f>IF('補助事業概要説明書(別添１)１～２'!P8=0,"",'補助事業概要説明書(別添１)１～２'!P8)</f>
        <v/>
      </c>
      <c r="L7">
        <f t="shared" si="0"/>
        <v>1048576</v>
      </c>
      <c r="M7" t="str" cm="1">
        <f t="array" aca="1" ref="M7" ca="1">INDIRECT("K"&amp;SMALL(L:L,ROW()))&amp;" "</f>
        <v xml:space="preserve"> </v>
      </c>
    </row>
    <row r="8" spans="1:13" x14ac:dyDescent="0.2">
      <c r="A8" t="s">
        <v>234</v>
      </c>
      <c r="B8" s="198" t="s">
        <v>235</v>
      </c>
      <c r="D8" t="s">
        <v>234</v>
      </c>
      <c r="E8" t="s">
        <v>244</v>
      </c>
      <c r="F8" t="s">
        <v>251</v>
      </c>
      <c r="G8" t="s">
        <v>260</v>
      </c>
      <c r="H8" t="s">
        <v>267</v>
      </c>
      <c r="I8" t="s">
        <v>276</v>
      </c>
      <c r="K8" t="str">
        <f>IF('補助事業概要説明書(別添１)１～２'!Q8=0,"",'補助事業概要説明書(別添１)１～２'!Q8)</f>
        <v/>
      </c>
      <c r="L8">
        <f t="shared" si="0"/>
        <v>1048576</v>
      </c>
      <c r="M8" t="str" cm="1">
        <f t="array" aca="1" ref="M8" ca="1">INDIRECT("K"&amp;SMALL(L:L,ROW()))&amp;" "</f>
        <v xml:space="preserve"> </v>
      </c>
    </row>
    <row r="9" spans="1:13" x14ac:dyDescent="0.2">
      <c r="A9" t="s">
        <v>236</v>
      </c>
      <c r="B9" s="198" t="s">
        <v>237</v>
      </c>
      <c r="F9" t="s">
        <v>252</v>
      </c>
      <c r="H9" t="s">
        <v>268</v>
      </c>
      <c r="I9" t="s">
        <v>277</v>
      </c>
      <c r="K9" t="str">
        <f>IF('補助事業概要説明書(別添１)１～２'!R8=0,"",'補助事業概要説明書(別添１)１～２'!R8)</f>
        <v/>
      </c>
      <c r="L9">
        <f t="shared" si="0"/>
        <v>1048576</v>
      </c>
      <c r="M9" t="str" cm="1">
        <f t="array" aca="1" ref="M9" ca="1">INDIRECT("K"&amp;SMALL(L:L,ROW()))&amp;" "</f>
        <v xml:space="preserve"> </v>
      </c>
    </row>
    <row r="10" spans="1:13" x14ac:dyDescent="0.2">
      <c r="A10" t="s">
        <v>238</v>
      </c>
      <c r="B10" s="198" t="s">
        <v>239</v>
      </c>
      <c r="F10" t="s">
        <v>253</v>
      </c>
      <c r="H10" t="s">
        <v>269</v>
      </c>
      <c r="K10" t="str">
        <f>IF('補助事業概要説明書(別添１)１～２'!G9=0,"",'補助事業概要説明書(別添１)１～２'!G9)</f>
        <v/>
      </c>
      <c r="L10">
        <f t="shared" si="0"/>
        <v>1048576</v>
      </c>
      <c r="M10" t="str" cm="1">
        <f t="array" aca="1" ref="M10" ca="1">INDIRECT("K"&amp;SMALL(L:L,ROW()))&amp;" "</f>
        <v xml:space="preserve"> </v>
      </c>
    </row>
    <row r="11" spans="1:13" x14ac:dyDescent="0.2">
      <c r="A11" t="s">
        <v>240</v>
      </c>
      <c r="B11" s="198">
        <v>10</v>
      </c>
      <c r="K11" t="str">
        <f>IF('補助事業概要説明書(別添１)１～２'!I9=0,"",'補助事業概要説明書(別添１)１～２'!I9)</f>
        <v/>
      </c>
      <c r="L11">
        <f t="shared" si="0"/>
        <v>1048576</v>
      </c>
      <c r="M11" t="str" cm="1">
        <f t="array" aca="1" ref="M11" ca="1">INDIRECT("K"&amp;SMALL(L:L,ROW()))&amp;" "</f>
        <v xml:space="preserve"> </v>
      </c>
    </row>
    <row r="12" spans="1:13" x14ac:dyDescent="0.2">
      <c r="A12" t="s">
        <v>241</v>
      </c>
      <c r="B12" s="198">
        <v>11</v>
      </c>
      <c r="K12" t="str">
        <f>IF('補助事業概要説明書(別添１)１～２'!K9=0,"",'補助事業概要説明書(別添１)１～２'!K9)</f>
        <v/>
      </c>
      <c r="L12">
        <f t="shared" si="0"/>
        <v>1048576</v>
      </c>
      <c r="M12" t="str" cm="1">
        <f t="array" aca="1" ref="M12" ca="1">INDIRECT("K"&amp;SMALL(L:L,ROW()))&amp;" "</f>
        <v xml:space="preserve"> </v>
      </c>
    </row>
    <row r="13" spans="1:13" x14ac:dyDescent="0.2">
      <c r="A13" t="s">
        <v>242</v>
      </c>
      <c r="B13" s="198">
        <v>12</v>
      </c>
      <c r="K13" t="str">
        <f>IF('補助事業概要説明書(別添１)１～２'!M9=0,"",'補助事業概要説明書(別添１)１～２'!M9)</f>
        <v/>
      </c>
      <c r="L13">
        <f t="shared" si="0"/>
        <v>1048576</v>
      </c>
      <c r="M13" t="str" cm="1">
        <f t="array" aca="1" ref="M13" ca="1">INDIRECT("K"&amp;SMALL(L:L,ROW()))&amp;" "</f>
        <v xml:space="preserve"> </v>
      </c>
    </row>
    <row r="14" spans="1:13" x14ac:dyDescent="0.2">
      <c r="A14" t="s">
        <v>243</v>
      </c>
      <c r="B14" s="198">
        <v>13</v>
      </c>
      <c r="K14" t="str">
        <f>IF('補助事業概要説明書(別添１)１～２'!N9=0,"",'補助事業概要説明書(別添１)１～２'!N9)</f>
        <v/>
      </c>
      <c r="L14">
        <f t="shared" si="0"/>
        <v>1048576</v>
      </c>
      <c r="M14" t="str" cm="1">
        <f t="array" aca="1" ref="M14" ca="1">INDIRECT("K"&amp;SMALL(L:L,ROW()))&amp;" "</f>
        <v xml:space="preserve"> </v>
      </c>
    </row>
    <row r="15" spans="1:13" x14ac:dyDescent="0.2">
      <c r="A15" t="s">
        <v>244</v>
      </c>
      <c r="B15" s="198">
        <v>14</v>
      </c>
      <c r="K15" t="str">
        <f>IF('補助事業概要説明書(別添１)１～２'!O9=0,"",'補助事業概要説明書(別添１)１～２'!O9)</f>
        <v/>
      </c>
      <c r="L15">
        <f t="shared" si="0"/>
        <v>1048576</v>
      </c>
      <c r="M15" t="str" cm="1">
        <f t="array" aca="1" ref="M15" ca="1">INDIRECT("K"&amp;SMALL(L:L,ROW()))&amp;" "</f>
        <v xml:space="preserve"> </v>
      </c>
    </row>
    <row r="16" spans="1:13" x14ac:dyDescent="0.2">
      <c r="A16" t="s">
        <v>245</v>
      </c>
      <c r="B16" s="198">
        <v>15</v>
      </c>
      <c r="K16" t="str">
        <f>IF('補助事業概要説明書(別添１)１～２'!P9=0,"",'補助事業概要説明書(別添１)１～２'!P9)</f>
        <v/>
      </c>
      <c r="L16">
        <f t="shared" si="0"/>
        <v>1048576</v>
      </c>
      <c r="M16" t="str" cm="1">
        <f t="array" aca="1" ref="M16" ca="1">INDIRECT("K"&amp;SMALL(L:L,ROW()))&amp;" "</f>
        <v xml:space="preserve"> </v>
      </c>
    </row>
    <row r="17" spans="1:13" x14ac:dyDescent="0.2">
      <c r="A17" t="s">
        <v>246</v>
      </c>
      <c r="B17" s="198">
        <v>16</v>
      </c>
      <c r="K17" t="str">
        <f>IF('補助事業概要説明書(別添１)１～２'!Q9=0,"",'補助事業概要説明書(別添１)１～２'!Q9)</f>
        <v/>
      </c>
      <c r="L17">
        <f t="shared" si="0"/>
        <v>1048576</v>
      </c>
      <c r="M17" t="str" cm="1">
        <f t="array" aca="1" ref="M17" ca="1">INDIRECT("K"&amp;SMALL(L:L,ROW()))&amp;" "</f>
        <v xml:space="preserve"> </v>
      </c>
    </row>
    <row r="18" spans="1:13" x14ac:dyDescent="0.2">
      <c r="A18" t="s">
        <v>247</v>
      </c>
      <c r="B18" s="198">
        <v>17</v>
      </c>
      <c r="K18" t="str">
        <f>IF('補助事業概要説明書(別添１)１～２'!R9=0,"",'補助事業概要説明書(別添１)１～２'!R9)</f>
        <v/>
      </c>
      <c r="L18">
        <f t="shared" si="0"/>
        <v>1048576</v>
      </c>
      <c r="M18" t="str" cm="1">
        <f t="array" aca="1" ref="M18" ca="1">INDIRECT("K"&amp;SMALL(L:L,ROW()))&amp;" "</f>
        <v xml:space="preserve"> </v>
      </c>
    </row>
    <row r="19" spans="1:13" x14ac:dyDescent="0.2">
      <c r="A19" t="s">
        <v>248</v>
      </c>
      <c r="B19" s="198">
        <v>18</v>
      </c>
      <c r="K19" t="str">
        <f>IF('補助事業概要説明書(別添１)１～２'!G10=0,"",'補助事業概要説明書(別添１)１～２'!G10)</f>
        <v/>
      </c>
      <c r="L19">
        <f t="shared" si="0"/>
        <v>1048576</v>
      </c>
      <c r="M19" t="str" cm="1">
        <f t="array" aca="1" ref="M19" ca="1">INDIRECT("K"&amp;SMALL(L:L,ROW()))&amp;" "</f>
        <v xml:space="preserve"> </v>
      </c>
    </row>
    <row r="20" spans="1:13" x14ac:dyDescent="0.2">
      <c r="A20" t="s">
        <v>249</v>
      </c>
      <c r="B20" s="198">
        <v>19</v>
      </c>
      <c r="K20" t="str">
        <f>IF('補助事業概要説明書(別添１)１～２'!I10=0,"",'補助事業概要説明書(別添１)１～２'!I10)</f>
        <v/>
      </c>
      <c r="L20">
        <f t="shared" si="0"/>
        <v>1048576</v>
      </c>
      <c r="M20" t="str" cm="1">
        <f t="array" aca="1" ref="M20" ca="1">INDIRECT("K"&amp;SMALL(L:L,ROW()))&amp;" "</f>
        <v xml:space="preserve"> </v>
      </c>
    </row>
    <row r="21" spans="1:13" x14ac:dyDescent="0.2">
      <c r="A21" t="s">
        <v>250</v>
      </c>
      <c r="B21" s="198">
        <v>20</v>
      </c>
      <c r="K21" t="str">
        <f>IF('補助事業概要説明書(別添１)１～２'!K10=0,"",'補助事業概要説明書(別添１)１～２'!K10)</f>
        <v/>
      </c>
      <c r="L21">
        <f t="shared" si="0"/>
        <v>1048576</v>
      </c>
      <c r="M21" t="str" cm="1">
        <f t="array" aca="1" ref="M21" ca="1">INDIRECT("K"&amp;SMALL(L:L,ROW()))&amp;" "</f>
        <v xml:space="preserve"> </v>
      </c>
    </row>
    <row r="22" spans="1:13" x14ac:dyDescent="0.2">
      <c r="A22" t="s">
        <v>251</v>
      </c>
      <c r="B22" s="198">
        <v>21</v>
      </c>
      <c r="K22" t="str">
        <f>IF('補助事業概要説明書(別添１)１～２'!M10=0,"",'補助事業概要説明書(別添１)１～２'!M10)</f>
        <v/>
      </c>
      <c r="L22">
        <f t="shared" si="0"/>
        <v>1048576</v>
      </c>
      <c r="M22" t="str" cm="1">
        <f t="array" aca="1" ref="M22" ca="1">INDIRECT("K"&amp;SMALL(L:L,ROW()))&amp;" "</f>
        <v xml:space="preserve"> </v>
      </c>
    </row>
    <row r="23" spans="1:13" x14ac:dyDescent="0.2">
      <c r="A23" t="s">
        <v>252</v>
      </c>
      <c r="B23" s="198">
        <v>22</v>
      </c>
      <c r="K23" t="str">
        <f>IF('補助事業概要説明書(別添１)１～２'!N10=0,"",'補助事業概要説明書(別添１)１～２'!N10)</f>
        <v/>
      </c>
      <c r="L23">
        <f t="shared" si="0"/>
        <v>1048576</v>
      </c>
      <c r="M23" t="str" cm="1">
        <f t="array" aca="1" ref="M23" ca="1">INDIRECT("K"&amp;SMALL(L:L,ROW()))&amp;" "</f>
        <v xml:space="preserve"> </v>
      </c>
    </row>
    <row r="24" spans="1:13" x14ac:dyDescent="0.2">
      <c r="A24" t="s">
        <v>253</v>
      </c>
      <c r="B24" s="198">
        <v>23</v>
      </c>
      <c r="K24" t="str">
        <f>IF('補助事業概要説明書(別添１)１～２'!O10=0,"",'補助事業概要説明書(別添１)１～２'!O10)</f>
        <v/>
      </c>
      <c r="L24">
        <f t="shared" si="0"/>
        <v>1048576</v>
      </c>
      <c r="M24" t="str" cm="1">
        <f t="array" aca="1" ref="M24" ca="1">INDIRECT("K"&amp;SMALL(L:L,ROW()))&amp;" "</f>
        <v xml:space="preserve"> </v>
      </c>
    </row>
    <row r="25" spans="1:13" x14ac:dyDescent="0.2">
      <c r="A25" t="s">
        <v>254</v>
      </c>
      <c r="B25" s="198">
        <v>24</v>
      </c>
      <c r="K25" t="str">
        <f>IF('補助事業概要説明書(別添１)１～２'!P10=0,"",'補助事業概要説明書(別添１)１～２'!P10)</f>
        <v/>
      </c>
      <c r="L25">
        <f t="shared" si="0"/>
        <v>1048576</v>
      </c>
      <c r="M25" t="str" cm="1">
        <f t="array" aca="1" ref="M25" ca="1">INDIRECT("K"&amp;SMALL(L:L,ROW()))&amp;" "</f>
        <v xml:space="preserve"> </v>
      </c>
    </row>
    <row r="26" spans="1:13" x14ac:dyDescent="0.2">
      <c r="A26" t="s">
        <v>255</v>
      </c>
      <c r="B26" s="198">
        <v>25</v>
      </c>
      <c r="K26" t="str">
        <f>IF('補助事業概要説明書(別添１)１～２'!Q10=0,"",'補助事業概要説明書(別添１)１～２'!Q10)</f>
        <v/>
      </c>
      <c r="L26">
        <f t="shared" si="0"/>
        <v>1048576</v>
      </c>
      <c r="M26" t="str" cm="1">
        <f t="array" aca="1" ref="M26" ca="1">INDIRECT("K"&amp;SMALL(L:L,ROW()))&amp;" "</f>
        <v xml:space="preserve"> </v>
      </c>
    </row>
    <row r="27" spans="1:13" x14ac:dyDescent="0.2">
      <c r="A27" t="s">
        <v>256</v>
      </c>
      <c r="B27" s="198">
        <v>26</v>
      </c>
      <c r="K27" t="str">
        <f>IF('補助事業概要説明書(別添１)１～２'!R10=0,"",'補助事業概要説明書(別添１)１～２'!R10)</f>
        <v/>
      </c>
      <c r="L27">
        <f t="shared" si="0"/>
        <v>1048576</v>
      </c>
      <c r="M27" t="str" cm="1">
        <f t="array" aca="1" ref="M27" ca="1">INDIRECT("K"&amp;SMALL(L:L,ROW()))&amp;" "</f>
        <v xml:space="preserve"> </v>
      </c>
    </row>
    <row r="28" spans="1:13" x14ac:dyDescent="0.2">
      <c r="A28" t="s">
        <v>257</v>
      </c>
      <c r="B28" s="198">
        <v>27</v>
      </c>
      <c r="K28" t="str">
        <f>IF('補助事業概要説明書(別添１)１～２'!G11=0,"",'補助事業概要説明書(別添１)１～２'!G11)</f>
        <v/>
      </c>
      <c r="L28">
        <f t="shared" si="0"/>
        <v>1048576</v>
      </c>
      <c r="M28" t="str" cm="1">
        <f t="array" aca="1" ref="M28" ca="1">INDIRECT("K"&amp;SMALL(L:L,ROW()))&amp;" "</f>
        <v xml:space="preserve"> </v>
      </c>
    </row>
    <row r="29" spans="1:13" x14ac:dyDescent="0.2">
      <c r="A29" t="s">
        <v>258</v>
      </c>
      <c r="B29" s="198">
        <v>28</v>
      </c>
      <c r="K29" t="str">
        <f>IF('補助事業概要説明書(別添１)１～２'!I11=0,"",'補助事業概要説明書(別添１)１～２'!I11)</f>
        <v/>
      </c>
      <c r="L29">
        <f t="shared" si="0"/>
        <v>1048576</v>
      </c>
      <c r="M29" t="str" cm="1">
        <f t="array" aca="1" ref="M29" ca="1">INDIRECT("K"&amp;SMALL(L:L,ROW()))&amp;" "</f>
        <v xml:space="preserve"> </v>
      </c>
    </row>
    <row r="30" spans="1:13" x14ac:dyDescent="0.2">
      <c r="A30" t="s">
        <v>259</v>
      </c>
      <c r="B30" s="198">
        <v>29</v>
      </c>
      <c r="K30" t="str">
        <f>IF('補助事業概要説明書(別添１)１～２'!K11=0,"",'補助事業概要説明書(別添１)１～２'!K11)</f>
        <v/>
      </c>
      <c r="L30">
        <f t="shared" si="0"/>
        <v>1048576</v>
      </c>
      <c r="M30" t="str" cm="1">
        <f t="array" aca="1" ref="M30" ca="1">INDIRECT("K"&amp;SMALL(L:L,ROW()))&amp;" "</f>
        <v xml:space="preserve"> </v>
      </c>
    </row>
    <row r="31" spans="1:13" x14ac:dyDescent="0.2">
      <c r="A31" t="s">
        <v>260</v>
      </c>
      <c r="B31" s="198">
        <v>30</v>
      </c>
      <c r="K31" t="str">
        <f>IF('補助事業概要説明書(別添１)１～２'!M11=0,"",'補助事業概要説明書(別添１)１～２'!M11)</f>
        <v/>
      </c>
      <c r="L31">
        <f t="shared" si="0"/>
        <v>1048576</v>
      </c>
      <c r="M31" t="str" cm="1">
        <f t="array" aca="1" ref="M31" ca="1">INDIRECT("K"&amp;SMALL(L:L,ROW()))&amp;" "</f>
        <v xml:space="preserve"> </v>
      </c>
    </row>
    <row r="32" spans="1:13" x14ac:dyDescent="0.2">
      <c r="A32" t="s">
        <v>261</v>
      </c>
      <c r="B32" s="198">
        <v>31</v>
      </c>
      <c r="K32" t="str">
        <f>IF('補助事業概要説明書(別添１)１～２'!N11=0,"",'補助事業概要説明書(別添１)１～２'!N11)</f>
        <v/>
      </c>
      <c r="L32">
        <f t="shared" si="0"/>
        <v>1048576</v>
      </c>
      <c r="M32" t="str" cm="1">
        <f t="array" aca="1" ref="M32" ca="1">INDIRECT("K"&amp;SMALL(L:L,ROW()))&amp;" "</f>
        <v xml:space="preserve"> </v>
      </c>
    </row>
    <row r="33" spans="1:13" x14ac:dyDescent="0.2">
      <c r="A33" t="s">
        <v>262</v>
      </c>
      <c r="B33" s="198">
        <v>32</v>
      </c>
      <c r="K33" t="str">
        <f>IF('補助事業概要説明書(別添１)１～２'!O11=0,"",'補助事業概要説明書(別添１)１～２'!O11)</f>
        <v/>
      </c>
      <c r="L33">
        <f t="shared" ref="L33:L54" si="1">IF(K33&lt;&gt;"",ROW(),ROWS(K:K))</f>
        <v>1048576</v>
      </c>
      <c r="M33" t="str" cm="1">
        <f t="array" aca="1" ref="M33" ca="1">INDIRECT("K"&amp;SMALL(L:L,ROW()))&amp;" "</f>
        <v xml:space="preserve"> </v>
      </c>
    </row>
    <row r="34" spans="1:13" x14ac:dyDescent="0.2">
      <c r="A34" t="s">
        <v>263</v>
      </c>
      <c r="B34" s="198">
        <v>33</v>
      </c>
      <c r="K34" t="str">
        <f>IF('補助事業概要説明書(別添１)１～２'!P11=0,"",'補助事業概要説明書(別添１)１～２'!P11)</f>
        <v/>
      </c>
      <c r="L34">
        <f t="shared" si="1"/>
        <v>1048576</v>
      </c>
      <c r="M34" t="str" cm="1">
        <f t="array" aca="1" ref="M34" ca="1">INDIRECT("K"&amp;SMALL(L:L,ROW()))&amp;" "</f>
        <v xml:space="preserve"> </v>
      </c>
    </row>
    <row r="35" spans="1:13" x14ac:dyDescent="0.2">
      <c r="A35" t="s">
        <v>264</v>
      </c>
      <c r="B35" s="198">
        <v>34</v>
      </c>
      <c r="K35" t="str">
        <f>IF('補助事業概要説明書(別添１)１～２'!Q11=0,"",'補助事業概要説明書(別添１)１～２'!Q11)</f>
        <v/>
      </c>
      <c r="L35">
        <f t="shared" si="1"/>
        <v>1048576</v>
      </c>
      <c r="M35" t="str" cm="1">
        <f t="array" aca="1" ref="M35" ca="1">INDIRECT("K"&amp;SMALL(L:L,ROW()))&amp;" "</f>
        <v xml:space="preserve"> </v>
      </c>
    </row>
    <row r="36" spans="1:13" x14ac:dyDescent="0.2">
      <c r="A36" t="s">
        <v>265</v>
      </c>
      <c r="B36" s="198">
        <v>35</v>
      </c>
      <c r="K36" t="str">
        <f>IF('補助事業概要説明書(別添１)１～２'!R11=0,"",'補助事業概要説明書(別添１)１～２'!R11)</f>
        <v/>
      </c>
      <c r="L36">
        <f t="shared" si="1"/>
        <v>1048576</v>
      </c>
      <c r="M36" t="str" cm="1">
        <f t="array" aca="1" ref="M36" ca="1">INDIRECT("K"&amp;SMALL(L:L,ROW()))&amp;" "</f>
        <v xml:space="preserve"> </v>
      </c>
    </row>
    <row r="37" spans="1:13" x14ac:dyDescent="0.2">
      <c r="A37" t="s">
        <v>266</v>
      </c>
      <c r="B37" s="198">
        <v>36</v>
      </c>
      <c r="K37" t="str">
        <f>IF('補助事業概要説明書(別添１)１～２'!G12=0,"",'補助事業概要説明書(別添１)１～２'!G12)</f>
        <v/>
      </c>
      <c r="L37">
        <f t="shared" si="1"/>
        <v>1048576</v>
      </c>
      <c r="M37" t="str" cm="1">
        <f t="array" aca="1" ref="M37" ca="1">INDIRECT("K"&amp;SMALL(L:L,ROW()))&amp;" "</f>
        <v xml:space="preserve"> </v>
      </c>
    </row>
    <row r="38" spans="1:13" x14ac:dyDescent="0.2">
      <c r="A38" t="s">
        <v>267</v>
      </c>
      <c r="B38" s="198">
        <v>37</v>
      </c>
      <c r="K38" t="str">
        <f>IF('補助事業概要説明書(別添１)１～２'!I12=0,"",'補助事業概要説明書(別添１)１～２'!I12)</f>
        <v/>
      </c>
      <c r="L38">
        <f t="shared" si="1"/>
        <v>1048576</v>
      </c>
      <c r="M38" t="str" cm="1">
        <f t="array" aca="1" ref="M38" ca="1">INDIRECT("K"&amp;SMALL(L:L,ROW()))&amp;" "</f>
        <v xml:space="preserve"> </v>
      </c>
    </row>
    <row r="39" spans="1:13" x14ac:dyDescent="0.2">
      <c r="A39" t="s">
        <v>268</v>
      </c>
      <c r="B39" s="198">
        <v>38</v>
      </c>
      <c r="K39" t="str">
        <f>IF('補助事業概要説明書(別添１)１～２'!K12=0,"",'補助事業概要説明書(別添１)１～２'!K12)</f>
        <v/>
      </c>
      <c r="L39">
        <f t="shared" si="1"/>
        <v>1048576</v>
      </c>
      <c r="M39" t="str" cm="1">
        <f t="array" aca="1" ref="M39" ca="1">INDIRECT("K"&amp;SMALL(L:L,ROW()))&amp;" "</f>
        <v xml:space="preserve"> </v>
      </c>
    </row>
    <row r="40" spans="1:13" x14ac:dyDescent="0.2">
      <c r="A40" t="s">
        <v>269</v>
      </c>
      <c r="B40" s="198">
        <v>39</v>
      </c>
      <c r="K40" t="str">
        <f>IF('補助事業概要説明書(別添１)１～２'!M12=0,"",'補助事業概要説明書(別添１)１～２'!M12)</f>
        <v/>
      </c>
      <c r="L40">
        <f t="shared" si="1"/>
        <v>1048576</v>
      </c>
      <c r="M40" t="str" cm="1">
        <f t="array" aca="1" ref="M40" ca="1">INDIRECT("K"&amp;SMALL(L:L,ROW()))&amp;" "</f>
        <v xml:space="preserve"> </v>
      </c>
    </row>
    <row r="41" spans="1:13" x14ac:dyDescent="0.2">
      <c r="A41" t="s">
        <v>270</v>
      </c>
      <c r="B41" s="198">
        <v>40</v>
      </c>
      <c r="K41" t="str">
        <f>IF('補助事業概要説明書(別添１)１～２'!N12=0,"",'補助事業概要説明書(別添１)１～２'!N12)</f>
        <v/>
      </c>
      <c r="L41">
        <f t="shared" si="1"/>
        <v>1048576</v>
      </c>
      <c r="M41" t="str" cm="1">
        <f t="array" aca="1" ref="M41" ca="1">INDIRECT("K"&amp;SMALL(L:L,ROW()))&amp;" "</f>
        <v xml:space="preserve"> </v>
      </c>
    </row>
    <row r="42" spans="1:13" x14ac:dyDescent="0.2">
      <c r="A42" t="s">
        <v>271</v>
      </c>
      <c r="B42" s="198">
        <v>41</v>
      </c>
      <c r="K42" t="str">
        <f>IF('補助事業概要説明書(別添１)１～２'!O12=0,"",'補助事業概要説明書(別添１)１～２'!O12)</f>
        <v/>
      </c>
      <c r="L42">
        <f t="shared" si="1"/>
        <v>1048576</v>
      </c>
      <c r="M42" t="str" cm="1">
        <f t="array" aca="1" ref="M42" ca="1">INDIRECT("K"&amp;SMALL(L:L,ROW()))&amp;" "</f>
        <v xml:space="preserve"> </v>
      </c>
    </row>
    <row r="43" spans="1:13" x14ac:dyDescent="0.2">
      <c r="A43" t="s">
        <v>272</v>
      </c>
      <c r="B43" s="198">
        <v>42</v>
      </c>
      <c r="K43" t="str">
        <f>IF('補助事業概要説明書(別添１)１～２'!P12=0,"",'補助事業概要説明書(別添１)１～２'!P12)</f>
        <v/>
      </c>
      <c r="L43">
        <f t="shared" si="1"/>
        <v>1048576</v>
      </c>
      <c r="M43" t="str" cm="1">
        <f t="array" aca="1" ref="M43" ca="1">INDIRECT("K"&amp;SMALL(L:L,ROW()))&amp;" "</f>
        <v xml:space="preserve"> </v>
      </c>
    </row>
    <row r="44" spans="1:13" x14ac:dyDescent="0.2">
      <c r="A44" t="s">
        <v>273</v>
      </c>
      <c r="B44" s="198">
        <v>43</v>
      </c>
      <c r="K44" t="str">
        <f>IF('補助事業概要説明書(別添１)１～２'!Q12=0,"",'補助事業概要説明書(別添１)１～２'!Q12)</f>
        <v/>
      </c>
      <c r="L44">
        <f t="shared" si="1"/>
        <v>1048576</v>
      </c>
      <c r="M44" t="str" cm="1">
        <f t="array" aca="1" ref="M44" ca="1">INDIRECT("K"&amp;SMALL(L:L,ROW()))&amp;" "</f>
        <v xml:space="preserve"> </v>
      </c>
    </row>
    <row r="45" spans="1:13" x14ac:dyDescent="0.2">
      <c r="A45" t="s">
        <v>274</v>
      </c>
      <c r="B45" s="198">
        <v>44</v>
      </c>
      <c r="K45" t="str">
        <f>IF('補助事業概要説明書(別添１)１～２'!R12=0,"",'補助事業概要説明書(別添１)１～２'!R12)</f>
        <v/>
      </c>
      <c r="L45">
        <f t="shared" si="1"/>
        <v>1048576</v>
      </c>
      <c r="M45" t="str" cm="1">
        <f t="array" aca="1" ref="M45" ca="1">INDIRECT("K"&amp;SMALL(L:L,ROW()))&amp;" "</f>
        <v xml:space="preserve"> </v>
      </c>
    </row>
    <row r="46" spans="1:13" x14ac:dyDescent="0.2">
      <c r="A46" t="s">
        <v>275</v>
      </c>
      <c r="B46" s="198">
        <v>45</v>
      </c>
      <c r="K46" t="str">
        <f>IF('補助事業概要説明書(別添１)１～２'!G13=0,"",'補助事業概要説明書(別添１)１～２'!G13)</f>
        <v/>
      </c>
      <c r="L46">
        <f t="shared" si="1"/>
        <v>1048576</v>
      </c>
      <c r="M46" t="str" cm="1">
        <f t="array" aca="1" ref="M46" ca="1">INDIRECT("K"&amp;SMALL(L:L,ROW()))&amp;" "</f>
        <v xml:space="preserve"> </v>
      </c>
    </row>
    <row r="47" spans="1:13" x14ac:dyDescent="0.2">
      <c r="A47" t="s">
        <v>276</v>
      </c>
      <c r="B47" s="198">
        <v>46</v>
      </c>
      <c r="K47" t="str">
        <f>IF('補助事業概要説明書(別添１)１～２'!I13=0,"",'補助事業概要説明書(別添１)１～２'!I13)</f>
        <v/>
      </c>
      <c r="L47">
        <f t="shared" si="1"/>
        <v>1048576</v>
      </c>
      <c r="M47" t="str" cm="1">
        <f t="array" aca="1" ref="M47" ca="1">INDIRECT("K"&amp;SMALL(L:L,ROW()))&amp;" "</f>
        <v xml:space="preserve"> </v>
      </c>
    </row>
    <row r="48" spans="1:13" x14ac:dyDescent="0.2">
      <c r="A48" t="s">
        <v>277</v>
      </c>
      <c r="B48" s="198">
        <v>47</v>
      </c>
      <c r="K48" t="str">
        <f>IF('補助事業概要説明書(別添１)１～２'!K13=0,"",'補助事業概要説明書(別添１)１～２'!K13)</f>
        <v/>
      </c>
      <c r="L48">
        <f t="shared" si="1"/>
        <v>1048576</v>
      </c>
      <c r="M48" t="str" cm="1">
        <f t="array" aca="1" ref="M48" ca="1">INDIRECT("K"&amp;SMALL(L:L,ROW()))&amp;" "</f>
        <v xml:space="preserve"> </v>
      </c>
    </row>
    <row r="49" spans="11:13" x14ac:dyDescent="0.2">
      <c r="K49" t="str">
        <f>IF('補助事業概要説明書(別添１)１～２'!M13=0,"",'補助事業概要説明書(別添１)１～２'!M13)</f>
        <v/>
      </c>
      <c r="L49">
        <f t="shared" si="1"/>
        <v>1048576</v>
      </c>
      <c r="M49" t="str" cm="1">
        <f t="array" aca="1" ref="M49" ca="1">INDIRECT("K"&amp;SMALL(L:L,ROW()))&amp;" "</f>
        <v xml:space="preserve"> </v>
      </c>
    </row>
    <row r="50" spans="11:13" x14ac:dyDescent="0.2">
      <c r="K50" t="str">
        <f>IF('補助事業概要説明書(別添１)１～２'!N13=0,"",'補助事業概要説明書(別添１)１～２'!N13)</f>
        <v/>
      </c>
      <c r="L50">
        <f t="shared" si="1"/>
        <v>1048576</v>
      </c>
      <c r="M50" t="str" cm="1">
        <f t="array" aca="1" ref="M50" ca="1">INDIRECT("K"&amp;SMALL(L:L,ROW()))&amp;" "</f>
        <v xml:space="preserve"> </v>
      </c>
    </row>
    <row r="51" spans="11:13" x14ac:dyDescent="0.2">
      <c r="K51" t="str">
        <f>IF('補助事業概要説明書(別添１)１～２'!O13=0,"",'補助事業概要説明書(別添１)１～２'!O13)</f>
        <v/>
      </c>
      <c r="L51">
        <f t="shared" si="1"/>
        <v>1048576</v>
      </c>
      <c r="M51" t="str" cm="1">
        <f t="array" aca="1" ref="M51" ca="1">INDIRECT("K"&amp;SMALL(L:L,ROW()))&amp;" "</f>
        <v xml:space="preserve"> </v>
      </c>
    </row>
    <row r="52" spans="11:13" x14ac:dyDescent="0.2">
      <c r="K52" t="str">
        <f>IF('補助事業概要説明書(別添１)１～２'!P13=0,"",'補助事業概要説明書(別添１)１～２'!P13)</f>
        <v/>
      </c>
      <c r="L52">
        <f t="shared" si="1"/>
        <v>1048576</v>
      </c>
      <c r="M52" t="str" cm="1">
        <f t="array" aca="1" ref="M52" ca="1">INDIRECT("K"&amp;SMALL(L:L,ROW()))&amp;" "</f>
        <v xml:space="preserve"> </v>
      </c>
    </row>
    <row r="53" spans="11:13" x14ac:dyDescent="0.2">
      <c r="K53" t="str">
        <f>IF('補助事業概要説明書(別添１)１～２'!Q13=0,"",'補助事業概要説明書(別添１)１～２'!Q13)</f>
        <v/>
      </c>
      <c r="L53">
        <f t="shared" si="1"/>
        <v>1048576</v>
      </c>
      <c r="M53" t="str" cm="1">
        <f t="array" aca="1" ref="M53" ca="1">INDIRECT("K"&amp;SMALL(L:L,ROW()))&amp;" "</f>
        <v xml:space="preserve"> </v>
      </c>
    </row>
    <row r="54" spans="11:13" x14ac:dyDescent="0.2">
      <c r="K54" t="str">
        <f>IF('補助事業概要説明書(別添１)１～２'!R13=0,"",'補助事業概要説明書(別添１)１～２'!R13)</f>
        <v/>
      </c>
      <c r="L54">
        <f t="shared" si="1"/>
        <v>1048576</v>
      </c>
      <c r="M54" t="str" cm="1">
        <f t="array" aca="1" ref="M54" ca="1">INDIRECT("K"&amp;SMALL(L:L,ROW()))&amp;" "</f>
        <v xml:space="preserve"> </v>
      </c>
    </row>
    <row r="55" spans="11:13" x14ac:dyDescent="0.2">
      <c r="K55" t="str">
        <f>IF('補助事業概要説明書(別添１)１～２'!R23=0,"",'補助事業概要説明書(別添１)１～２'!R23)</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28</vt:i4>
      </vt:variant>
    </vt:vector>
  </HeadingPairs>
  <TitlesOfParts>
    <vt:vector size="40" baseType="lpstr">
      <vt:lpstr>個人情報について・提出資料チェックシート</vt:lpstr>
      <vt:lpstr>様式第１_交付申請書</vt:lpstr>
      <vt:lpstr>様式第１（別紙１・２） </vt:lpstr>
      <vt:lpstr>様式第１（別紙３）</vt:lpstr>
      <vt:lpstr>補助事業概要説明書(別添１)１～２</vt:lpstr>
      <vt:lpstr>補助事業概要説明書(別添１)３</vt:lpstr>
      <vt:lpstr>支出計画書(別添２)</vt:lpstr>
      <vt:lpstr>専門家一覧(別添３)</vt:lpstr>
      <vt:lpstr>支援対象者(予定)一覧(別添４)</vt:lpstr>
      <vt:lpstr>拠点状況届出書（別添５）</vt:lpstr>
      <vt:lpstr>プラン</vt:lpstr>
      <vt:lpstr>都道府県コード</vt:lpstr>
      <vt:lpstr>'拠点状況届出書（別添５）'!Print_Area</vt:lpstr>
      <vt:lpstr>個人情報について・提出資料チェックシート!Print_Area</vt:lpstr>
      <vt:lpstr>'支援対象者(予定)一覧(別添４)'!Print_Area</vt:lpstr>
      <vt:lpstr>'支出計画書(別添２)'!Print_Area</vt:lpstr>
      <vt:lpstr>'専門家一覧(別添３)'!Print_Area</vt:lpstr>
      <vt:lpstr>'補助事業概要説明書(別添１)１～２'!Print_Area</vt:lpstr>
      <vt:lpstr>'補助事業概要説明書(別添１)３'!Print_Area</vt:lpstr>
      <vt:lpstr>'様式第１（別紙１・２） '!Print_Area</vt:lpstr>
      <vt:lpstr>'様式第１（別紙３）'!Print_Area</vt:lpstr>
      <vt:lpstr>様式第１_交付申請書!Print_Area</vt:lpstr>
      <vt:lpstr>'支援対象者(予定)一覧(別添４)'!Print_Titles</vt:lpstr>
      <vt:lpstr>'専門家一覧(別添３)'!Print_Titles</vt:lpstr>
      <vt:lpstr>関東</vt:lpstr>
      <vt:lpstr>近畿</vt:lpstr>
      <vt:lpstr>九州・沖縄</vt:lpstr>
      <vt:lpstr>経営</vt:lpstr>
      <vt:lpstr>国家資格</vt:lpstr>
      <vt:lpstr>支援対象地域</vt:lpstr>
      <vt:lpstr>消費税を補助対象に含める</vt:lpstr>
      <vt:lpstr>職員区分</vt:lpstr>
      <vt:lpstr>専門家分類</vt:lpstr>
      <vt:lpstr>担当者名</vt:lpstr>
      <vt:lpstr>中国・四国</vt:lpstr>
      <vt:lpstr>中部</vt:lpstr>
      <vt:lpstr>電気</vt:lpstr>
      <vt:lpstr>熱</vt:lpstr>
      <vt:lpstr>熱電気</vt:lpstr>
      <vt:lpstr>北海道・東北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2024-03-14T02:25:02Z</cp:lastPrinted>
  <dcterms:created xsi:type="dcterms:W3CDTF">2017-03-27T05:16:15Z</dcterms:created>
  <dcterms:modified xsi:type="dcterms:W3CDTF">2024-04-08T03:45:56Z</dcterms:modified>
</cp:coreProperties>
</file>